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ll\Desktop\"/>
    </mc:Choice>
  </mc:AlternateContent>
  <xr:revisionPtr revIDLastSave="0" documentId="8_{2D5968B4-8060-49AC-85FD-1A49E77AFB1A}" xr6:coauthVersionLast="47" xr6:coauthVersionMax="47" xr10:uidLastSave="{00000000-0000-0000-0000-000000000000}"/>
  <bookViews>
    <workbookView xWindow="-120" yWindow="-120" windowWidth="38640" windowHeight="21120" activeTab="7" xr2:uid="{00000000-000D-0000-FFFF-FFFF00000000}"/>
  </bookViews>
  <sheets>
    <sheet name="COVER" sheetId="1" r:id="rId1"/>
    <sheet name="Receipt" sheetId="2" r:id="rId2"/>
    <sheet name="Utilities (Monthly)" sheetId="3" r:id="rId3"/>
    <sheet name="Vehicle Log" sheetId="4" r:id="rId4"/>
    <sheet name="Food Monthly (auto)" sheetId="5" r:id="rId5"/>
    <sheet name="Waste Estimator" sheetId="6" r:id="rId6"/>
    <sheet name="Garden Cost Mini" sheetId="7" r:id="rId7"/>
    <sheet name="Catalog (auto)" sheetId="8" r:id="rId8"/>
    <sheet name="Dashboard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" l="1"/>
  <c r="F31" i="4"/>
  <c r="G12" i="7"/>
  <c r="G13" i="7"/>
  <c r="G14" i="7"/>
  <c r="G15" i="7"/>
  <c r="G16" i="7"/>
  <c r="G17" i="7"/>
  <c r="G18" i="7"/>
  <c r="G19" i="7"/>
  <c r="C39" i="5"/>
  <c r="E39" i="5" s="1"/>
  <c r="F39" i="5" s="1"/>
  <c r="G39" i="5"/>
  <c r="C40" i="5"/>
  <c r="E40" i="5" s="1"/>
  <c r="F40" i="5" s="1"/>
  <c r="G40" i="5"/>
  <c r="C41" i="5"/>
  <c r="E41" i="5"/>
  <c r="F41" i="5" s="1"/>
  <c r="G41" i="5"/>
  <c r="C42" i="5"/>
  <c r="E42" i="5" s="1"/>
  <c r="F42" i="5" s="1"/>
  <c r="G42" i="5"/>
  <c r="C43" i="5"/>
  <c r="E43" i="5" s="1"/>
  <c r="F43" i="5" s="1"/>
  <c r="G43" i="5"/>
  <c r="C44" i="5"/>
  <c r="E44" i="5" s="1"/>
  <c r="F44" i="5" s="1"/>
  <c r="G44" i="5"/>
  <c r="C45" i="5"/>
  <c r="E45" i="5" s="1"/>
  <c r="F45" i="5" s="1"/>
  <c r="G45" i="5"/>
  <c r="C46" i="5"/>
  <c r="E46" i="5" s="1"/>
  <c r="F46" i="5" s="1"/>
  <c r="G46" i="5"/>
  <c r="C47" i="5"/>
  <c r="E47" i="5" s="1"/>
  <c r="F47" i="5" s="1"/>
  <c r="G47" i="5"/>
  <c r="C48" i="5"/>
  <c r="E48" i="5" s="1"/>
  <c r="F48" i="5" s="1"/>
  <c r="G48" i="5"/>
  <c r="C38" i="5"/>
  <c r="E38" i="5" s="1"/>
  <c r="F38" i="5" s="1"/>
  <c r="G38" i="5"/>
  <c r="B53" i="9"/>
  <c r="B54" i="9"/>
  <c r="B66" i="9"/>
  <c r="B68" i="9"/>
  <c r="B69" i="9"/>
  <c r="B76" i="9"/>
  <c r="B79" i="9"/>
  <c r="B80" i="9"/>
  <c r="B81" i="9"/>
  <c r="A59" i="9"/>
  <c r="A58" i="9"/>
  <c r="A57" i="9"/>
  <c r="A135" i="9"/>
  <c r="A134" i="9"/>
  <c r="D18" i="8"/>
  <c r="D17" i="8"/>
  <c r="D16" i="8"/>
  <c r="D15" i="8"/>
  <c r="D14" i="8"/>
  <c r="D13" i="8"/>
  <c r="D12" i="8"/>
  <c r="D11" i="8"/>
  <c r="G11" i="8" s="1"/>
  <c r="D10" i="8"/>
  <c r="G10" i="8" s="1"/>
  <c r="D9" i="8"/>
  <c r="G9" i="8" s="1"/>
  <c r="D8" i="8"/>
  <c r="G8" i="8" s="1"/>
  <c r="D7" i="8"/>
  <c r="D6" i="8"/>
  <c r="D5" i="8"/>
  <c r="G5" i="8" s="1"/>
  <c r="D4" i="8"/>
  <c r="G4" i="8" s="1"/>
  <c r="D3" i="8"/>
  <c r="G3" i="8" s="1"/>
  <c r="D2" i="8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6" i="9"/>
  <c r="A133" i="9"/>
  <c r="A132" i="9"/>
  <c r="A131" i="9"/>
  <c r="A130" i="9"/>
  <c r="A129" i="9"/>
  <c r="A128" i="9"/>
  <c r="A127" i="9"/>
  <c r="A126" i="9"/>
  <c r="A121" i="9"/>
  <c r="D121" i="9" s="1"/>
  <c r="A120" i="9"/>
  <c r="B120" i="9" s="1"/>
  <c r="E120" i="9" s="1"/>
  <c r="A119" i="9"/>
  <c r="D119" i="9" s="1"/>
  <c r="A118" i="9"/>
  <c r="C118" i="9" s="1"/>
  <c r="A117" i="9"/>
  <c r="C117" i="9" s="1"/>
  <c r="A116" i="9"/>
  <c r="D116" i="9" s="1"/>
  <c r="A115" i="9"/>
  <c r="A114" i="9"/>
  <c r="A113" i="9"/>
  <c r="D113" i="9" s="1"/>
  <c r="A112" i="9"/>
  <c r="D112" i="9" s="1"/>
  <c r="A111" i="9"/>
  <c r="D111" i="9" s="1"/>
  <c r="A110" i="9"/>
  <c r="D110" i="9" s="1"/>
  <c r="A109" i="9"/>
  <c r="A108" i="9"/>
  <c r="D108" i="9" s="1"/>
  <c r="A107" i="9"/>
  <c r="C107" i="9" s="1"/>
  <c r="A106" i="9"/>
  <c r="A105" i="9"/>
  <c r="D105" i="9" s="1"/>
  <c r="A104" i="9"/>
  <c r="B104" i="9" s="1"/>
  <c r="A103" i="9"/>
  <c r="D103" i="9" s="1"/>
  <c r="A102" i="9"/>
  <c r="C102" i="9" s="1"/>
  <c r="A101" i="9"/>
  <c r="D101" i="9" s="1"/>
  <c r="A100" i="9"/>
  <c r="D100" i="9" s="1"/>
  <c r="A99" i="9"/>
  <c r="A98" i="9"/>
  <c r="C98" i="9" s="1"/>
  <c r="A97" i="9"/>
  <c r="D97" i="9" s="1"/>
  <c r="A96" i="9"/>
  <c r="D96" i="9" s="1"/>
  <c r="A95" i="9"/>
  <c r="D95" i="9" s="1"/>
  <c r="A94" i="9"/>
  <c r="D94" i="9" s="1"/>
  <c r="A93" i="9"/>
  <c r="A92" i="9"/>
  <c r="B92" i="9" s="1"/>
  <c r="A91" i="9"/>
  <c r="C91" i="9" s="1"/>
  <c r="A90" i="9"/>
  <c r="A89" i="9"/>
  <c r="A88" i="9"/>
  <c r="B88" i="9" s="1"/>
  <c r="A87" i="9"/>
  <c r="C87" i="9" s="1"/>
  <c r="A86" i="9"/>
  <c r="C86" i="9" s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56" i="9"/>
  <c r="A53" i="9"/>
  <c r="A52" i="9"/>
  <c r="A51" i="9"/>
  <c r="A49" i="9"/>
  <c r="A48" i="9"/>
  <c r="A46" i="9"/>
  <c r="D41" i="9"/>
  <c r="C41" i="9"/>
  <c r="B41" i="9"/>
  <c r="A41" i="9"/>
  <c r="D40" i="9"/>
  <c r="C40" i="9"/>
  <c r="B40" i="9"/>
  <c r="A40" i="9"/>
  <c r="D39" i="9"/>
  <c r="C39" i="9"/>
  <c r="B39" i="9"/>
  <c r="A39" i="9"/>
  <c r="D38" i="9"/>
  <c r="C38" i="9"/>
  <c r="B38" i="9"/>
  <c r="A38" i="9"/>
  <c r="D37" i="9"/>
  <c r="C37" i="9"/>
  <c r="B37" i="9"/>
  <c r="A37" i="9"/>
  <c r="D36" i="9"/>
  <c r="C36" i="9"/>
  <c r="B36" i="9"/>
  <c r="A36" i="9"/>
  <c r="D35" i="9"/>
  <c r="C35" i="9"/>
  <c r="B35" i="9"/>
  <c r="A35" i="9"/>
  <c r="D34" i="9"/>
  <c r="C34" i="9"/>
  <c r="B34" i="9"/>
  <c r="A34" i="9"/>
  <c r="D33" i="9"/>
  <c r="C33" i="9"/>
  <c r="B33" i="9"/>
  <c r="A33" i="9"/>
  <c r="D32" i="9"/>
  <c r="C32" i="9"/>
  <c r="B32" i="9"/>
  <c r="A32" i="9"/>
  <c r="D31" i="9"/>
  <c r="C31" i="9"/>
  <c r="B31" i="9"/>
  <c r="A31" i="9"/>
  <c r="D30" i="9"/>
  <c r="C30" i="9"/>
  <c r="B30" i="9"/>
  <c r="A30" i="9"/>
  <c r="D29" i="9"/>
  <c r="C29" i="9"/>
  <c r="B29" i="9"/>
  <c r="A29" i="9"/>
  <c r="D28" i="9"/>
  <c r="C28" i="9"/>
  <c r="B28" i="9"/>
  <c r="A28" i="9"/>
  <c r="D27" i="9"/>
  <c r="C27" i="9"/>
  <c r="B27" i="9"/>
  <c r="A27" i="9"/>
  <c r="D26" i="9"/>
  <c r="C26" i="9"/>
  <c r="B26" i="9"/>
  <c r="A26" i="9"/>
  <c r="D25" i="9"/>
  <c r="C25" i="9"/>
  <c r="B25" i="9"/>
  <c r="A25" i="9"/>
  <c r="D24" i="9"/>
  <c r="C24" i="9"/>
  <c r="B24" i="9"/>
  <c r="A24" i="9"/>
  <c r="D23" i="9"/>
  <c r="C23" i="9"/>
  <c r="B23" i="9"/>
  <c r="A23" i="9"/>
  <c r="D22" i="9"/>
  <c r="C22" i="9"/>
  <c r="B22" i="9"/>
  <c r="A22" i="9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D8" i="9"/>
  <c r="C8" i="9"/>
  <c r="B8" i="9"/>
  <c r="A8" i="9"/>
  <c r="D7" i="9"/>
  <c r="C7" i="9"/>
  <c r="B7" i="9"/>
  <c r="A7" i="9"/>
  <c r="D6" i="9"/>
  <c r="C6" i="9"/>
  <c r="B6" i="9"/>
  <c r="A6" i="9"/>
  <c r="E20" i="8"/>
  <c r="D20" i="8"/>
  <c r="G20" i="8" s="1"/>
  <c r="C20" i="8"/>
  <c r="H20" i="8" s="1"/>
  <c r="B20" i="8"/>
  <c r="E19" i="8"/>
  <c r="D19" i="8"/>
  <c r="G19" i="8" s="1"/>
  <c r="C19" i="8"/>
  <c r="B19" i="8"/>
  <c r="G18" i="8"/>
  <c r="E18" i="8"/>
  <c r="E17" i="8"/>
  <c r="G17" i="8"/>
  <c r="H17" i="8" s="1"/>
  <c r="F16" i="8"/>
  <c r="E16" i="8"/>
  <c r="E15" i="8"/>
  <c r="G15" i="8"/>
  <c r="F15" i="8"/>
  <c r="E14" i="8"/>
  <c r="G14" i="8"/>
  <c r="F14" i="8"/>
  <c r="G13" i="8"/>
  <c r="E13" i="8"/>
  <c r="E12" i="8"/>
  <c r="F12" i="8"/>
  <c r="E11" i="8"/>
  <c r="F11" i="8"/>
  <c r="E10" i="8"/>
  <c r="F9" i="8"/>
  <c r="E9" i="8"/>
  <c r="E8" i="8"/>
  <c r="F8" i="8"/>
  <c r="F7" i="8"/>
  <c r="E7" i="8"/>
  <c r="G6" i="8"/>
  <c r="E6" i="8"/>
  <c r="E5" i="8"/>
  <c r="F4" i="8"/>
  <c r="E4" i="8"/>
  <c r="E3" i="8"/>
  <c r="F3" i="8"/>
  <c r="E2" i="8"/>
  <c r="G2" i="8"/>
  <c r="F2" i="8"/>
  <c r="G11" i="7"/>
  <c r="G10" i="7"/>
  <c r="G9" i="7"/>
  <c r="G8" i="7"/>
  <c r="G7" i="7"/>
  <c r="G6" i="7"/>
  <c r="G5" i="7"/>
  <c r="G4" i="7"/>
  <c r="G3" i="7"/>
  <c r="G2" i="7"/>
  <c r="J501" i="6"/>
  <c r="D501" i="6"/>
  <c r="G501" i="6" s="1"/>
  <c r="H501" i="6" s="1"/>
  <c r="I501" i="6" s="1"/>
  <c r="C501" i="6"/>
  <c r="B501" i="6"/>
  <c r="A501" i="6"/>
  <c r="D500" i="6"/>
  <c r="G500" i="6" s="1"/>
  <c r="H500" i="6" s="1"/>
  <c r="C500" i="6"/>
  <c r="B500" i="6"/>
  <c r="A500" i="6"/>
  <c r="D499" i="6"/>
  <c r="G499" i="6" s="1"/>
  <c r="H499" i="6" s="1"/>
  <c r="I499" i="6" s="1"/>
  <c r="C499" i="6"/>
  <c r="B499" i="6"/>
  <c r="A499" i="6"/>
  <c r="D498" i="6"/>
  <c r="G498" i="6" s="1"/>
  <c r="H498" i="6" s="1"/>
  <c r="C498" i="6"/>
  <c r="B498" i="6"/>
  <c r="A498" i="6"/>
  <c r="D497" i="6"/>
  <c r="G497" i="6" s="1"/>
  <c r="H497" i="6" s="1"/>
  <c r="I497" i="6" s="1"/>
  <c r="C497" i="6"/>
  <c r="B497" i="6"/>
  <c r="A497" i="6"/>
  <c r="D496" i="6"/>
  <c r="G496" i="6" s="1"/>
  <c r="H496" i="6" s="1"/>
  <c r="C496" i="6"/>
  <c r="B496" i="6"/>
  <c r="A496" i="6"/>
  <c r="D495" i="6"/>
  <c r="G495" i="6" s="1"/>
  <c r="H495" i="6" s="1"/>
  <c r="I495" i="6" s="1"/>
  <c r="C495" i="6"/>
  <c r="B495" i="6"/>
  <c r="A495" i="6"/>
  <c r="J494" i="6"/>
  <c r="D494" i="6"/>
  <c r="G494" i="6" s="1"/>
  <c r="H494" i="6" s="1"/>
  <c r="I494" i="6" s="1"/>
  <c r="C494" i="6"/>
  <c r="B494" i="6"/>
  <c r="A494" i="6"/>
  <c r="J493" i="6"/>
  <c r="D493" i="6"/>
  <c r="G493" i="6" s="1"/>
  <c r="H493" i="6" s="1"/>
  <c r="I493" i="6" s="1"/>
  <c r="C493" i="6"/>
  <c r="B493" i="6"/>
  <c r="A493" i="6"/>
  <c r="D492" i="6"/>
  <c r="G492" i="6" s="1"/>
  <c r="H492" i="6" s="1"/>
  <c r="C492" i="6"/>
  <c r="B492" i="6"/>
  <c r="A492" i="6"/>
  <c r="D491" i="6"/>
  <c r="G491" i="6" s="1"/>
  <c r="H491" i="6" s="1"/>
  <c r="I491" i="6" s="1"/>
  <c r="C491" i="6"/>
  <c r="B491" i="6"/>
  <c r="A491" i="6"/>
  <c r="D490" i="6"/>
  <c r="G490" i="6" s="1"/>
  <c r="H490" i="6" s="1"/>
  <c r="C490" i="6"/>
  <c r="B490" i="6"/>
  <c r="A490" i="6"/>
  <c r="D489" i="6"/>
  <c r="G489" i="6" s="1"/>
  <c r="H489" i="6" s="1"/>
  <c r="C489" i="6"/>
  <c r="B489" i="6"/>
  <c r="A489" i="6"/>
  <c r="D488" i="6"/>
  <c r="G488" i="6" s="1"/>
  <c r="H488" i="6" s="1"/>
  <c r="C488" i="6"/>
  <c r="B488" i="6"/>
  <c r="A488" i="6"/>
  <c r="J487" i="6"/>
  <c r="D487" i="6"/>
  <c r="G487" i="6" s="1"/>
  <c r="H487" i="6" s="1"/>
  <c r="I487" i="6" s="1"/>
  <c r="C487" i="6"/>
  <c r="B487" i="6"/>
  <c r="A487" i="6"/>
  <c r="J486" i="6"/>
  <c r="D486" i="6"/>
  <c r="G486" i="6" s="1"/>
  <c r="H486" i="6" s="1"/>
  <c r="I486" i="6" s="1"/>
  <c r="C486" i="6"/>
  <c r="B486" i="6"/>
  <c r="A486" i="6"/>
  <c r="J485" i="6"/>
  <c r="D485" i="6"/>
  <c r="G485" i="6" s="1"/>
  <c r="H485" i="6" s="1"/>
  <c r="I485" i="6" s="1"/>
  <c r="C485" i="6"/>
  <c r="B485" i="6"/>
  <c r="A485" i="6"/>
  <c r="G484" i="6"/>
  <c r="H484" i="6" s="1"/>
  <c r="I484" i="6" s="1"/>
  <c r="D484" i="6"/>
  <c r="C484" i="6"/>
  <c r="B484" i="6"/>
  <c r="A484" i="6"/>
  <c r="D483" i="6"/>
  <c r="G483" i="6" s="1"/>
  <c r="H483" i="6" s="1"/>
  <c r="I483" i="6" s="1"/>
  <c r="C483" i="6"/>
  <c r="B483" i="6"/>
  <c r="A483" i="6"/>
  <c r="I482" i="6"/>
  <c r="G482" i="6"/>
  <c r="H482" i="6" s="1"/>
  <c r="J482" i="6" s="1"/>
  <c r="D482" i="6"/>
  <c r="C482" i="6"/>
  <c r="B482" i="6"/>
  <c r="A482" i="6"/>
  <c r="D481" i="6"/>
  <c r="G481" i="6" s="1"/>
  <c r="H481" i="6" s="1"/>
  <c r="I481" i="6" s="1"/>
  <c r="C481" i="6"/>
  <c r="B481" i="6"/>
  <c r="A481" i="6"/>
  <c r="G480" i="6"/>
  <c r="H480" i="6" s="1"/>
  <c r="D480" i="6"/>
  <c r="C480" i="6"/>
  <c r="B480" i="6"/>
  <c r="A480" i="6"/>
  <c r="J479" i="6"/>
  <c r="D479" i="6"/>
  <c r="G479" i="6" s="1"/>
  <c r="H479" i="6" s="1"/>
  <c r="I479" i="6" s="1"/>
  <c r="C479" i="6"/>
  <c r="B479" i="6"/>
  <c r="A479" i="6"/>
  <c r="D478" i="6"/>
  <c r="G478" i="6" s="1"/>
  <c r="H478" i="6" s="1"/>
  <c r="C478" i="6"/>
  <c r="B478" i="6"/>
  <c r="A478" i="6"/>
  <c r="J477" i="6"/>
  <c r="D477" i="6"/>
  <c r="G477" i="6" s="1"/>
  <c r="H477" i="6" s="1"/>
  <c r="I477" i="6" s="1"/>
  <c r="C477" i="6"/>
  <c r="B477" i="6"/>
  <c r="A477" i="6"/>
  <c r="G476" i="6"/>
  <c r="H476" i="6" s="1"/>
  <c r="D476" i="6"/>
  <c r="C476" i="6"/>
  <c r="B476" i="6"/>
  <c r="A476" i="6"/>
  <c r="D475" i="6"/>
  <c r="G475" i="6" s="1"/>
  <c r="H475" i="6" s="1"/>
  <c r="I475" i="6" s="1"/>
  <c r="C475" i="6"/>
  <c r="B475" i="6"/>
  <c r="A475" i="6"/>
  <c r="G474" i="6"/>
  <c r="H474" i="6" s="1"/>
  <c r="D474" i="6"/>
  <c r="C474" i="6"/>
  <c r="B474" i="6"/>
  <c r="A474" i="6"/>
  <c r="J473" i="6"/>
  <c r="D473" i="6"/>
  <c r="G473" i="6" s="1"/>
  <c r="H473" i="6" s="1"/>
  <c r="I473" i="6" s="1"/>
  <c r="C473" i="6"/>
  <c r="B473" i="6"/>
  <c r="A473" i="6"/>
  <c r="D472" i="6"/>
  <c r="G472" i="6" s="1"/>
  <c r="H472" i="6" s="1"/>
  <c r="C472" i="6"/>
  <c r="B472" i="6"/>
  <c r="A472" i="6"/>
  <c r="J471" i="6"/>
  <c r="D471" i="6"/>
  <c r="G471" i="6" s="1"/>
  <c r="H471" i="6" s="1"/>
  <c r="I471" i="6" s="1"/>
  <c r="C471" i="6"/>
  <c r="B471" i="6"/>
  <c r="A471" i="6"/>
  <c r="D470" i="6"/>
  <c r="G470" i="6" s="1"/>
  <c r="H470" i="6" s="1"/>
  <c r="C470" i="6"/>
  <c r="B470" i="6"/>
  <c r="A470" i="6"/>
  <c r="D469" i="6"/>
  <c r="G469" i="6" s="1"/>
  <c r="H469" i="6" s="1"/>
  <c r="I469" i="6" s="1"/>
  <c r="C469" i="6"/>
  <c r="B469" i="6"/>
  <c r="A469" i="6"/>
  <c r="D468" i="6"/>
  <c r="G468" i="6" s="1"/>
  <c r="H468" i="6" s="1"/>
  <c r="C468" i="6"/>
  <c r="B468" i="6"/>
  <c r="A468" i="6"/>
  <c r="D467" i="6"/>
  <c r="G467" i="6" s="1"/>
  <c r="H467" i="6" s="1"/>
  <c r="I467" i="6" s="1"/>
  <c r="C467" i="6"/>
  <c r="B467" i="6"/>
  <c r="A467" i="6"/>
  <c r="D466" i="6"/>
  <c r="G466" i="6" s="1"/>
  <c r="H466" i="6" s="1"/>
  <c r="C466" i="6"/>
  <c r="B466" i="6"/>
  <c r="A466" i="6"/>
  <c r="D465" i="6"/>
  <c r="G465" i="6" s="1"/>
  <c r="H465" i="6" s="1"/>
  <c r="I465" i="6" s="1"/>
  <c r="C465" i="6"/>
  <c r="B465" i="6"/>
  <c r="A465" i="6"/>
  <c r="G464" i="6"/>
  <c r="H464" i="6" s="1"/>
  <c r="D464" i="6"/>
  <c r="C464" i="6"/>
  <c r="B464" i="6"/>
  <c r="A464" i="6"/>
  <c r="D463" i="6"/>
  <c r="G463" i="6" s="1"/>
  <c r="H463" i="6" s="1"/>
  <c r="I463" i="6" s="1"/>
  <c r="C463" i="6"/>
  <c r="B463" i="6"/>
  <c r="A463" i="6"/>
  <c r="D462" i="6"/>
  <c r="G462" i="6" s="1"/>
  <c r="H462" i="6" s="1"/>
  <c r="C462" i="6"/>
  <c r="B462" i="6"/>
  <c r="A462" i="6"/>
  <c r="D461" i="6"/>
  <c r="G461" i="6" s="1"/>
  <c r="H461" i="6" s="1"/>
  <c r="I461" i="6" s="1"/>
  <c r="C461" i="6"/>
  <c r="B461" i="6"/>
  <c r="A461" i="6"/>
  <c r="D460" i="6"/>
  <c r="G460" i="6" s="1"/>
  <c r="H460" i="6" s="1"/>
  <c r="C460" i="6"/>
  <c r="B460" i="6"/>
  <c r="A460" i="6"/>
  <c r="D459" i="6"/>
  <c r="G459" i="6" s="1"/>
  <c r="H459" i="6" s="1"/>
  <c r="I459" i="6" s="1"/>
  <c r="C459" i="6"/>
  <c r="B459" i="6"/>
  <c r="A459" i="6"/>
  <c r="D458" i="6"/>
  <c r="G458" i="6" s="1"/>
  <c r="H458" i="6" s="1"/>
  <c r="C458" i="6"/>
  <c r="B458" i="6"/>
  <c r="A458" i="6"/>
  <c r="D457" i="6"/>
  <c r="G457" i="6" s="1"/>
  <c r="H457" i="6" s="1"/>
  <c r="I457" i="6" s="1"/>
  <c r="C457" i="6"/>
  <c r="B457" i="6"/>
  <c r="A457" i="6"/>
  <c r="D456" i="6"/>
  <c r="G456" i="6" s="1"/>
  <c r="H456" i="6" s="1"/>
  <c r="C456" i="6"/>
  <c r="B456" i="6"/>
  <c r="A456" i="6"/>
  <c r="D455" i="6"/>
  <c r="G455" i="6" s="1"/>
  <c r="H455" i="6" s="1"/>
  <c r="I455" i="6" s="1"/>
  <c r="C455" i="6"/>
  <c r="B455" i="6"/>
  <c r="A455" i="6"/>
  <c r="J454" i="6"/>
  <c r="D454" i="6"/>
  <c r="G454" i="6" s="1"/>
  <c r="H454" i="6" s="1"/>
  <c r="I454" i="6" s="1"/>
  <c r="C454" i="6"/>
  <c r="B454" i="6"/>
  <c r="A454" i="6"/>
  <c r="D453" i="6"/>
  <c r="G453" i="6" s="1"/>
  <c r="H453" i="6" s="1"/>
  <c r="I453" i="6" s="1"/>
  <c r="C453" i="6"/>
  <c r="B453" i="6"/>
  <c r="A453" i="6"/>
  <c r="G452" i="6"/>
  <c r="H452" i="6" s="1"/>
  <c r="D452" i="6"/>
  <c r="C452" i="6"/>
  <c r="B452" i="6"/>
  <c r="A452" i="6"/>
  <c r="D451" i="6"/>
  <c r="G451" i="6" s="1"/>
  <c r="H451" i="6" s="1"/>
  <c r="I451" i="6" s="1"/>
  <c r="C451" i="6"/>
  <c r="B451" i="6"/>
  <c r="A451" i="6"/>
  <c r="J450" i="6"/>
  <c r="D450" i="6"/>
  <c r="G450" i="6" s="1"/>
  <c r="H450" i="6" s="1"/>
  <c r="I450" i="6" s="1"/>
  <c r="C450" i="6"/>
  <c r="B450" i="6"/>
  <c r="A450" i="6"/>
  <c r="J449" i="6"/>
  <c r="G449" i="6"/>
  <c r="H449" i="6" s="1"/>
  <c r="I449" i="6" s="1"/>
  <c r="D449" i="6"/>
  <c r="C449" i="6"/>
  <c r="B449" i="6"/>
  <c r="A449" i="6"/>
  <c r="D448" i="6"/>
  <c r="G448" i="6" s="1"/>
  <c r="H448" i="6" s="1"/>
  <c r="C448" i="6"/>
  <c r="B448" i="6"/>
  <c r="A448" i="6"/>
  <c r="D447" i="6"/>
  <c r="G447" i="6" s="1"/>
  <c r="H447" i="6" s="1"/>
  <c r="C447" i="6"/>
  <c r="B447" i="6"/>
  <c r="A447" i="6"/>
  <c r="D446" i="6"/>
  <c r="G446" i="6" s="1"/>
  <c r="H446" i="6" s="1"/>
  <c r="C446" i="6"/>
  <c r="B446" i="6"/>
  <c r="A446" i="6"/>
  <c r="D445" i="6"/>
  <c r="G445" i="6" s="1"/>
  <c r="H445" i="6" s="1"/>
  <c r="C445" i="6"/>
  <c r="B445" i="6"/>
  <c r="A445" i="6"/>
  <c r="D444" i="6"/>
  <c r="G444" i="6" s="1"/>
  <c r="H444" i="6" s="1"/>
  <c r="C444" i="6"/>
  <c r="B444" i="6"/>
  <c r="A444" i="6"/>
  <c r="G443" i="6"/>
  <c r="H443" i="6" s="1"/>
  <c r="I443" i="6" s="1"/>
  <c r="D443" i="6"/>
  <c r="C443" i="6"/>
  <c r="B443" i="6"/>
  <c r="A443" i="6"/>
  <c r="D442" i="6"/>
  <c r="G442" i="6" s="1"/>
  <c r="H442" i="6" s="1"/>
  <c r="C442" i="6"/>
  <c r="B442" i="6"/>
  <c r="A442" i="6"/>
  <c r="G441" i="6"/>
  <c r="H441" i="6" s="1"/>
  <c r="I441" i="6" s="1"/>
  <c r="D441" i="6"/>
  <c r="C441" i="6"/>
  <c r="B441" i="6"/>
  <c r="A441" i="6"/>
  <c r="D440" i="6"/>
  <c r="G440" i="6" s="1"/>
  <c r="H440" i="6" s="1"/>
  <c r="C440" i="6"/>
  <c r="B440" i="6"/>
  <c r="A440" i="6"/>
  <c r="D439" i="6"/>
  <c r="G439" i="6" s="1"/>
  <c r="H439" i="6" s="1"/>
  <c r="C439" i="6"/>
  <c r="B439" i="6"/>
  <c r="A439" i="6"/>
  <c r="H438" i="6"/>
  <c r="I438" i="6" s="1"/>
  <c r="D438" i="6"/>
  <c r="G438" i="6" s="1"/>
  <c r="C438" i="6"/>
  <c r="B438" i="6"/>
  <c r="A438" i="6"/>
  <c r="D437" i="6"/>
  <c r="G437" i="6" s="1"/>
  <c r="H437" i="6" s="1"/>
  <c r="C437" i="6"/>
  <c r="B437" i="6"/>
  <c r="A437" i="6"/>
  <c r="J436" i="6"/>
  <c r="D436" i="6"/>
  <c r="G436" i="6" s="1"/>
  <c r="H436" i="6" s="1"/>
  <c r="I436" i="6" s="1"/>
  <c r="C436" i="6"/>
  <c r="B436" i="6"/>
  <c r="A436" i="6"/>
  <c r="D435" i="6"/>
  <c r="G435" i="6" s="1"/>
  <c r="H435" i="6" s="1"/>
  <c r="I435" i="6" s="1"/>
  <c r="C435" i="6"/>
  <c r="B435" i="6"/>
  <c r="A435" i="6"/>
  <c r="G434" i="6"/>
  <c r="H434" i="6" s="1"/>
  <c r="D434" i="6"/>
  <c r="C434" i="6"/>
  <c r="B434" i="6"/>
  <c r="A434" i="6"/>
  <c r="D433" i="6"/>
  <c r="G433" i="6" s="1"/>
  <c r="H433" i="6" s="1"/>
  <c r="C433" i="6"/>
  <c r="B433" i="6"/>
  <c r="A433" i="6"/>
  <c r="D432" i="6"/>
  <c r="G432" i="6" s="1"/>
  <c r="H432" i="6" s="1"/>
  <c r="C432" i="6"/>
  <c r="B432" i="6"/>
  <c r="A432" i="6"/>
  <c r="D431" i="6"/>
  <c r="G431" i="6" s="1"/>
  <c r="H431" i="6" s="1"/>
  <c r="I431" i="6" s="1"/>
  <c r="C431" i="6"/>
  <c r="B431" i="6"/>
  <c r="A431" i="6"/>
  <c r="D430" i="6"/>
  <c r="G430" i="6" s="1"/>
  <c r="H430" i="6" s="1"/>
  <c r="C430" i="6"/>
  <c r="B430" i="6"/>
  <c r="A430" i="6"/>
  <c r="D429" i="6"/>
  <c r="G429" i="6" s="1"/>
  <c r="H429" i="6" s="1"/>
  <c r="C429" i="6"/>
  <c r="B429" i="6"/>
  <c r="A429" i="6"/>
  <c r="J428" i="6"/>
  <c r="D428" i="6"/>
  <c r="G428" i="6" s="1"/>
  <c r="H428" i="6" s="1"/>
  <c r="I428" i="6" s="1"/>
  <c r="C428" i="6"/>
  <c r="B428" i="6"/>
  <c r="A428" i="6"/>
  <c r="D427" i="6"/>
  <c r="G427" i="6" s="1"/>
  <c r="H427" i="6" s="1"/>
  <c r="I427" i="6" s="1"/>
  <c r="C427" i="6"/>
  <c r="B427" i="6"/>
  <c r="A427" i="6"/>
  <c r="D426" i="6"/>
  <c r="G426" i="6" s="1"/>
  <c r="H426" i="6" s="1"/>
  <c r="C426" i="6"/>
  <c r="B426" i="6"/>
  <c r="A426" i="6"/>
  <c r="G425" i="6"/>
  <c r="H425" i="6" s="1"/>
  <c r="D425" i="6"/>
  <c r="C425" i="6"/>
  <c r="B425" i="6"/>
  <c r="A425" i="6"/>
  <c r="H424" i="6"/>
  <c r="I424" i="6" s="1"/>
  <c r="G424" i="6"/>
  <c r="D424" i="6"/>
  <c r="C424" i="6"/>
  <c r="B424" i="6"/>
  <c r="A424" i="6"/>
  <c r="D423" i="6"/>
  <c r="G423" i="6" s="1"/>
  <c r="H423" i="6" s="1"/>
  <c r="C423" i="6"/>
  <c r="B423" i="6"/>
  <c r="A423" i="6"/>
  <c r="H422" i="6"/>
  <c r="I422" i="6" s="1"/>
  <c r="D422" i="6"/>
  <c r="G422" i="6" s="1"/>
  <c r="C422" i="6"/>
  <c r="B422" i="6"/>
  <c r="A422" i="6"/>
  <c r="D421" i="6"/>
  <c r="G421" i="6" s="1"/>
  <c r="H421" i="6" s="1"/>
  <c r="C421" i="6"/>
  <c r="B421" i="6"/>
  <c r="A421" i="6"/>
  <c r="H420" i="6"/>
  <c r="D420" i="6"/>
  <c r="G420" i="6" s="1"/>
  <c r="C420" i="6"/>
  <c r="B420" i="6"/>
  <c r="A420" i="6"/>
  <c r="D419" i="6"/>
  <c r="G419" i="6" s="1"/>
  <c r="H419" i="6" s="1"/>
  <c r="C419" i="6"/>
  <c r="B419" i="6"/>
  <c r="A419" i="6"/>
  <c r="D418" i="6"/>
  <c r="G418" i="6" s="1"/>
  <c r="H418" i="6" s="1"/>
  <c r="C418" i="6"/>
  <c r="B418" i="6"/>
  <c r="A418" i="6"/>
  <c r="G417" i="6"/>
  <c r="H417" i="6" s="1"/>
  <c r="I417" i="6" s="1"/>
  <c r="D417" i="6"/>
  <c r="C417" i="6"/>
  <c r="B417" i="6"/>
  <c r="A417" i="6"/>
  <c r="H416" i="6"/>
  <c r="G416" i="6"/>
  <c r="D416" i="6"/>
  <c r="C416" i="6"/>
  <c r="B416" i="6"/>
  <c r="A416" i="6"/>
  <c r="D415" i="6"/>
  <c r="G415" i="6" s="1"/>
  <c r="H415" i="6" s="1"/>
  <c r="I415" i="6" s="1"/>
  <c r="C415" i="6"/>
  <c r="B415" i="6"/>
  <c r="A415" i="6"/>
  <c r="D414" i="6"/>
  <c r="G414" i="6" s="1"/>
  <c r="H414" i="6" s="1"/>
  <c r="C414" i="6"/>
  <c r="B414" i="6"/>
  <c r="A414" i="6"/>
  <c r="J413" i="6"/>
  <c r="G413" i="6"/>
  <c r="H413" i="6" s="1"/>
  <c r="I413" i="6" s="1"/>
  <c r="D413" i="6"/>
  <c r="C413" i="6"/>
  <c r="B413" i="6"/>
  <c r="A413" i="6"/>
  <c r="D412" i="6"/>
  <c r="G412" i="6" s="1"/>
  <c r="H412" i="6" s="1"/>
  <c r="C412" i="6"/>
  <c r="B412" i="6"/>
  <c r="A412" i="6"/>
  <c r="D411" i="6"/>
  <c r="G411" i="6" s="1"/>
  <c r="H411" i="6" s="1"/>
  <c r="C411" i="6"/>
  <c r="B411" i="6"/>
  <c r="A411" i="6"/>
  <c r="J410" i="6"/>
  <c r="D410" i="6"/>
  <c r="G410" i="6" s="1"/>
  <c r="H410" i="6" s="1"/>
  <c r="I410" i="6" s="1"/>
  <c r="C410" i="6"/>
  <c r="B410" i="6"/>
  <c r="A410" i="6"/>
  <c r="J409" i="6"/>
  <c r="D409" i="6"/>
  <c r="G409" i="6" s="1"/>
  <c r="H409" i="6" s="1"/>
  <c r="I409" i="6" s="1"/>
  <c r="C409" i="6"/>
  <c r="B409" i="6"/>
  <c r="A409" i="6"/>
  <c r="G408" i="6"/>
  <c r="H408" i="6" s="1"/>
  <c r="D408" i="6"/>
  <c r="C408" i="6"/>
  <c r="B408" i="6"/>
  <c r="A408" i="6"/>
  <c r="D407" i="6"/>
  <c r="G407" i="6" s="1"/>
  <c r="H407" i="6" s="1"/>
  <c r="C407" i="6"/>
  <c r="B407" i="6"/>
  <c r="A407" i="6"/>
  <c r="H406" i="6"/>
  <c r="G406" i="6"/>
  <c r="D406" i="6"/>
  <c r="C406" i="6"/>
  <c r="B406" i="6"/>
  <c r="A406" i="6"/>
  <c r="D405" i="6"/>
  <c r="G405" i="6" s="1"/>
  <c r="H405" i="6" s="1"/>
  <c r="C405" i="6"/>
  <c r="B405" i="6"/>
  <c r="A405" i="6"/>
  <c r="H404" i="6"/>
  <c r="G404" i="6"/>
  <c r="D404" i="6"/>
  <c r="C404" i="6"/>
  <c r="B404" i="6"/>
  <c r="A404" i="6"/>
  <c r="J403" i="6"/>
  <c r="D403" i="6"/>
  <c r="G403" i="6" s="1"/>
  <c r="H403" i="6" s="1"/>
  <c r="I403" i="6" s="1"/>
  <c r="C403" i="6"/>
  <c r="B403" i="6"/>
  <c r="A403" i="6"/>
  <c r="D402" i="6"/>
  <c r="G402" i="6" s="1"/>
  <c r="H402" i="6" s="1"/>
  <c r="C402" i="6"/>
  <c r="B402" i="6"/>
  <c r="A402" i="6"/>
  <c r="D401" i="6"/>
  <c r="G401" i="6" s="1"/>
  <c r="H401" i="6" s="1"/>
  <c r="C401" i="6"/>
  <c r="B401" i="6"/>
  <c r="A401" i="6"/>
  <c r="H400" i="6"/>
  <c r="G400" i="6"/>
  <c r="D400" i="6"/>
  <c r="C400" i="6"/>
  <c r="B400" i="6"/>
  <c r="A400" i="6"/>
  <c r="G399" i="6"/>
  <c r="H399" i="6" s="1"/>
  <c r="D399" i="6"/>
  <c r="C399" i="6"/>
  <c r="B399" i="6"/>
  <c r="A399" i="6"/>
  <c r="D398" i="6"/>
  <c r="G398" i="6" s="1"/>
  <c r="H398" i="6" s="1"/>
  <c r="C398" i="6"/>
  <c r="B398" i="6"/>
  <c r="A398" i="6"/>
  <c r="G397" i="6"/>
  <c r="H397" i="6" s="1"/>
  <c r="D397" i="6"/>
  <c r="C397" i="6"/>
  <c r="B397" i="6"/>
  <c r="A397" i="6"/>
  <c r="D396" i="6"/>
  <c r="G396" i="6" s="1"/>
  <c r="H396" i="6" s="1"/>
  <c r="C396" i="6"/>
  <c r="B396" i="6"/>
  <c r="A396" i="6"/>
  <c r="G395" i="6"/>
  <c r="H395" i="6" s="1"/>
  <c r="I395" i="6" s="1"/>
  <c r="D395" i="6"/>
  <c r="C395" i="6"/>
  <c r="B395" i="6"/>
  <c r="A395" i="6"/>
  <c r="D394" i="6"/>
  <c r="G394" i="6" s="1"/>
  <c r="H394" i="6" s="1"/>
  <c r="C394" i="6"/>
  <c r="B394" i="6"/>
  <c r="A394" i="6"/>
  <c r="D393" i="6"/>
  <c r="G393" i="6" s="1"/>
  <c r="H393" i="6" s="1"/>
  <c r="I393" i="6" s="1"/>
  <c r="C393" i="6"/>
  <c r="B393" i="6"/>
  <c r="A393" i="6"/>
  <c r="H392" i="6"/>
  <c r="J392" i="6" s="1"/>
  <c r="G392" i="6"/>
  <c r="D392" i="6"/>
  <c r="C392" i="6"/>
  <c r="B392" i="6"/>
  <c r="A392" i="6"/>
  <c r="D391" i="6"/>
  <c r="G391" i="6" s="1"/>
  <c r="H391" i="6" s="1"/>
  <c r="C391" i="6"/>
  <c r="B391" i="6"/>
  <c r="A391" i="6"/>
  <c r="G390" i="6"/>
  <c r="H390" i="6" s="1"/>
  <c r="D390" i="6"/>
  <c r="C390" i="6"/>
  <c r="B390" i="6"/>
  <c r="A390" i="6"/>
  <c r="D389" i="6"/>
  <c r="G389" i="6" s="1"/>
  <c r="H389" i="6" s="1"/>
  <c r="C389" i="6"/>
  <c r="B389" i="6"/>
  <c r="A389" i="6"/>
  <c r="H388" i="6"/>
  <c r="D388" i="6"/>
  <c r="G388" i="6" s="1"/>
  <c r="C388" i="6"/>
  <c r="B388" i="6"/>
  <c r="A388" i="6"/>
  <c r="D387" i="6"/>
  <c r="G387" i="6" s="1"/>
  <c r="H387" i="6" s="1"/>
  <c r="C387" i="6"/>
  <c r="B387" i="6"/>
  <c r="A387" i="6"/>
  <c r="D386" i="6"/>
  <c r="G386" i="6" s="1"/>
  <c r="H386" i="6" s="1"/>
  <c r="C386" i="6"/>
  <c r="B386" i="6"/>
  <c r="A386" i="6"/>
  <c r="I385" i="6"/>
  <c r="G385" i="6"/>
  <c r="H385" i="6" s="1"/>
  <c r="J385" i="6" s="1"/>
  <c r="D385" i="6"/>
  <c r="C385" i="6"/>
  <c r="B385" i="6"/>
  <c r="A385" i="6"/>
  <c r="D384" i="6"/>
  <c r="G384" i="6" s="1"/>
  <c r="H384" i="6" s="1"/>
  <c r="C384" i="6"/>
  <c r="B384" i="6"/>
  <c r="A384" i="6"/>
  <c r="D383" i="6"/>
  <c r="G383" i="6" s="1"/>
  <c r="H383" i="6" s="1"/>
  <c r="C383" i="6"/>
  <c r="B383" i="6"/>
  <c r="A383" i="6"/>
  <c r="G382" i="6"/>
  <c r="H382" i="6" s="1"/>
  <c r="D382" i="6"/>
  <c r="C382" i="6"/>
  <c r="B382" i="6"/>
  <c r="A382" i="6"/>
  <c r="I381" i="6"/>
  <c r="D381" i="6"/>
  <c r="G381" i="6" s="1"/>
  <c r="H381" i="6" s="1"/>
  <c r="J381" i="6" s="1"/>
  <c r="C381" i="6"/>
  <c r="B381" i="6"/>
  <c r="A381" i="6"/>
  <c r="D380" i="6"/>
  <c r="G380" i="6" s="1"/>
  <c r="H380" i="6" s="1"/>
  <c r="C380" i="6"/>
  <c r="B380" i="6"/>
  <c r="A380" i="6"/>
  <c r="G379" i="6"/>
  <c r="H379" i="6" s="1"/>
  <c r="D379" i="6"/>
  <c r="C379" i="6"/>
  <c r="B379" i="6"/>
  <c r="A379" i="6"/>
  <c r="H378" i="6"/>
  <c r="G378" i="6"/>
  <c r="D378" i="6"/>
  <c r="C378" i="6"/>
  <c r="B378" i="6"/>
  <c r="A378" i="6"/>
  <c r="D377" i="6"/>
  <c r="G377" i="6" s="1"/>
  <c r="H377" i="6" s="1"/>
  <c r="C377" i="6"/>
  <c r="B377" i="6"/>
  <c r="A377" i="6"/>
  <c r="D376" i="6"/>
  <c r="G376" i="6" s="1"/>
  <c r="H376" i="6" s="1"/>
  <c r="C376" i="6"/>
  <c r="B376" i="6"/>
  <c r="A376" i="6"/>
  <c r="J375" i="6"/>
  <c r="I375" i="6"/>
  <c r="D375" i="6"/>
  <c r="G375" i="6" s="1"/>
  <c r="H375" i="6" s="1"/>
  <c r="C375" i="6"/>
  <c r="B375" i="6"/>
  <c r="A375" i="6"/>
  <c r="D374" i="6"/>
  <c r="G374" i="6" s="1"/>
  <c r="H374" i="6" s="1"/>
  <c r="C374" i="6"/>
  <c r="B374" i="6"/>
  <c r="A374" i="6"/>
  <c r="H373" i="6"/>
  <c r="G373" i="6"/>
  <c r="D373" i="6"/>
  <c r="C373" i="6"/>
  <c r="B373" i="6"/>
  <c r="A373" i="6"/>
  <c r="D372" i="6"/>
  <c r="G372" i="6" s="1"/>
  <c r="H372" i="6" s="1"/>
  <c r="C372" i="6"/>
  <c r="B372" i="6"/>
  <c r="A372" i="6"/>
  <c r="D371" i="6"/>
  <c r="G371" i="6" s="1"/>
  <c r="H371" i="6" s="1"/>
  <c r="J371" i="6" s="1"/>
  <c r="C371" i="6"/>
  <c r="B371" i="6"/>
  <c r="A371" i="6"/>
  <c r="D370" i="6"/>
  <c r="G370" i="6" s="1"/>
  <c r="H370" i="6" s="1"/>
  <c r="C370" i="6"/>
  <c r="B370" i="6"/>
  <c r="A370" i="6"/>
  <c r="G369" i="6"/>
  <c r="H369" i="6" s="1"/>
  <c r="D369" i="6"/>
  <c r="C369" i="6"/>
  <c r="B369" i="6"/>
  <c r="A369" i="6"/>
  <c r="D368" i="6"/>
  <c r="G368" i="6" s="1"/>
  <c r="H368" i="6" s="1"/>
  <c r="C368" i="6"/>
  <c r="B368" i="6"/>
  <c r="A368" i="6"/>
  <c r="G367" i="6"/>
  <c r="H367" i="6" s="1"/>
  <c r="D367" i="6"/>
  <c r="C367" i="6"/>
  <c r="B367" i="6"/>
  <c r="A367" i="6"/>
  <c r="G366" i="6"/>
  <c r="H366" i="6" s="1"/>
  <c r="D366" i="6"/>
  <c r="C366" i="6"/>
  <c r="B366" i="6"/>
  <c r="A366" i="6"/>
  <c r="H365" i="6"/>
  <c r="D365" i="6"/>
  <c r="G365" i="6" s="1"/>
  <c r="C365" i="6"/>
  <c r="B365" i="6"/>
  <c r="A365" i="6"/>
  <c r="D364" i="6"/>
  <c r="G364" i="6" s="1"/>
  <c r="H364" i="6" s="1"/>
  <c r="C364" i="6"/>
  <c r="B364" i="6"/>
  <c r="A364" i="6"/>
  <c r="G363" i="6"/>
  <c r="H363" i="6" s="1"/>
  <c r="D363" i="6"/>
  <c r="C363" i="6"/>
  <c r="B363" i="6"/>
  <c r="A363" i="6"/>
  <c r="G362" i="6"/>
  <c r="H362" i="6" s="1"/>
  <c r="D362" i="6"/>
  <c r="C362" i="6"/>
  <c r="B362" i="6"/>
  <c r="A362" i="6"/>
  <c r="D361" i="6"/>
  <c r="G361" i="6" s="1"/>
  <c r="H361" i="6" s="1"/>
  <c r="C361" i="6"/>
  <c r="B361" i="6"/>
  <c r="A361" i="6"/>
  <c r="D360" i="6"/>
  <c r="G360" i="6" s="1"/>
  <c r="H360" i="6" s="1"/>
  <c r="C360" i="6"/>
  <c r="B360" i="6"/>
  <c r="A360" i="6"/>
  <c r="J359" i="6"/>
  <c r="D359" i="6"/>
  <c r="G359" i="6" s="1"/>
  <c r="H359" i="6" s="1"/>
  <c r="I359" i="6" s="1"/>
  <c r="C359" i="6"/>
  <c r="B359" i="6"/>
  <c r="A359" i="6"/>
  <c r="H358" i="6"/>
  <c r="D358" i="6"/>
  <c r="G358" i="6" s="1"/>
  <c r="C358" i="6"/>
  <c r="B358" i="6"/>
  <c r="A358" i="6"/>
  <c r="H357" i="6"/>
  <c r="J357" i="6" s="1"/>
  <c r="G357" i="6"/>
  <c r="D357" i="6"/>
  <c r="C357" i="6"/>
  <c r="B357" i="6"/>
  <c r="A357" i="6"/>
  <c r="G356" i="6"/>
  <c r="H356" i="6" s="1"/>
  <c r="D356" i="6"/>
  <c r="C356" i="6"/>
  <c r="B356" i="6"/>
  <c r="A356" i="6"/>
  <c r="G355" i="6"/>
  <c r="H355" i="6" s="1"/>
  <c r="J355" i="6" s="1"/>
  <c r="D355" i="6"/>
  <c r="C355" i="6"/>
  <c r="B355" i="6"/>
  <c r="A355" i="6"/>
  <c r="D354" i="6"/>
  <c r="G354" i="6" s="1"/>
  <c r="H354" i="6" s="1"/>
  <c r="C354" i="6"/>
  <c r="B354" i="6"/>
  <c r="A354" i="6"/>
  <c r="G353" i="6"/>
  <c r="H353" i="6" s="1"/>
  <c r="J353" i="6" s="1"/>
  <c r="D353" i="6"/>
  <c r="C353" i="6"/>
  <c r="B353" i="6"/>
  <c r="A353" i="6"/>
  <c r="D352" i="6"/>
  <c r="G352" i="6" s="1"/>
  <c r="H352" i="6" s="1"/>
  <c r="C352" i="6"/>
  <c r="B352" i="6"/>
  <c r="A352" i="6"/>
  <c r="D351" i="6"/>
  <c r="G351" i="6" s="1"/>
  <c r="H351" i="6" s="1"/>
  <c r="C351" i="6"/>
  <c r="B351" i="6"/>
  <c r="A351" i="6"/>
  <c r="G350" i="6"/>
  <c r="H350" i="6" s="1"/>
  <c r="D350" i="6"/>
  <c r="C350" i="6"/>
  <c r="B350" i="6"/>
  <c r="A350" i="6"/>
  <c r="I349" i="6"/>
  <c r="D349" i="6"/>
  <c r="G349" i="6" s="1"/>
  <c r="H349" i="6" s="1"/>
  <c r="J349" i="6" s="1"/>
  <c r="C349" i="6"/>
  <c r="B349" i="6"/>
  <c r="A349" i="6"/>
  <c r="G348" i="6"/>
  <c r="H348" i="6" s="1"/>
  <c r="D348" i="6"/>
  <c r="C348" i="6"/>
  <c r="B348" i="6"/>
  <c r="A348" i="6"/>
  <c r="G347" i="6"/>
  <c r="H347" i="6" s="1"/>
  <c r="D347" i="6"/>
  <c r="C347" i="6"/>
  <c r="B347" i="6"/>
  <c r="A347" i="6"/>
  <c r="D346" i="6"/>
  <c r="G346" i="6" s="1"/>
  <c r="H346" i="6" s="1"/>
  <c r="I346" i="6" s="1"/>
  <c r="C346" i="6"/>
  <c r="B346" i="6"/>
  <c r="A346" i="6"/>
  <c r="D345" i="6"/>
  <c r="G345" i="6" s="1"/>
  <c r="H345" i="6" s="1"/>
  <c r="C345" i="6"/>
  <c r="B345" i="6"/>
  <c r="A345" i="6"/>
  <c r="H344" i="6"/>
  <c r="G344" i="6"/>
  <c r="D344" i="6"/>
  <c r="C344" i="6"/>
  <c r="B344" i="6"/>
  <c r="A344" i="6"/>
  <c r="D343" i="6"/>
  <c r="G343" i="6" s="1"/>
  <c r="H343" i="6" s="1"/>
  <c r="C343" i="6"/>
  <c r="B343" i="6"/>
  <c r="A343" i="6"/>
  <c r="G342" i="6"/>
  <c r="H342" i="6" s="1"/>
  <c r="D342" i="6"/>
  <c r="C342" i="6"/>
  <c r="B342" i="6"/>
  <c r="A342" i="6"/>
  <c r="J341" i="6"/>
  <c r="G341" i="6"/>
  <c r="H341" i="6" s="1"/>
  <c r="I341" i="6" s="1"/>
  <c r="D341" i="6"/>
  <c r="C341" i="6"/>
  <c r="B341" i="6"/>
  <c r="A341" i="6"/>
  <c r="D340" i="6"/>
  <c r="G340" i="6" s="1"/>
  <c r="H340" i="6" s="1"/>
  <c r="C340" i="6"/>
  <c r="B340" i="6"/>
  <c r="A340" i="6"/>
  <c r="J339" i="6"/>
  <c r="I339" i="6"/>
  <c r="D339" i="6"/>
  <c r="G339" i="6" s="1"/>
  <c r="H339" i="6" s="1"/>
  <c r="C339" i="6"/>
  <c r="B339" i="6"/>
  <c r="A339" i="6"/>
  <c r="D338" i="6"/>
  <c r="G338" i="6" s="1"/>
  <c r="H338" i="6" s="1"/>
  <c r="C338" i="6"/>
  <c r="B338" i="6"/>
  <c r="A338" i="6"/>
  <c r="H337" i="6"/>
  <c r="J337" i="6" s="1"/>
  <c r="G337" i="6"/>
  <c r="D337" i="6"/>
  <c r="C337" i="6"/>
  <c r="B337" i="6"/>
  <c r="A337" i="6"/>
  <c r="D336" i="6"/>
  <c r="G336" i="6" s="1"/>
  <c r="H336" i="6" s="1"/>
  <c r="I336" i="6" s="1"/>
  <c r="C336" i="6"/>
  <c r="B336" i="6"/>
  <c r="A336" i="6"/>
  <c r="G335" i="6"/>
  <c r="H335" i="6" s="1"/>
  <c r="J335" i="6" s="1"/>
  <c r="D335" i="6"/>
  <c r="C335" i="6"/>
  <c r="B335" i="6"/>
  <c r="A335" i="6"/>
  <c r="H334" i="6"/>
  <c r="G334" i="6"/>
  <c r="D334" i="6"/>
  <c r="C334" i="6"/>
  <c r="B334" i="6"/>
  <c r="A334" i="6"/>
  <c r="G333" i="6"/>
  <c r="H333" i="6" s="1"/>
  <c r="D333" i="6"/>
  <c r="C333" i="6"/>
  <c r="B333" i="6"/>
  <c r="A333" i="6"/>
  <c r="D332" i="6"/>
  <c r="G332" i="6" s="1"/>
  <c r="H332" i="6" s="1"/>
  <c r="C332" i="6"/>
  <c r="B332" i="6"/>
  <c r="A332" i="6"/>
  <c r="I331" i="6"/>
  <c r="G331" i="6"/>
  <c r="H331" i="6" s="1"/>
  <c r="J331" i="6" s="1"/>
  <c r="D331" i="6"/>
  <c r="C331" i="6"/>
  <c r="B331" i="6"/>
  <c r="A331" i="6"/>
  <c r="D330" i="6"/>
  <c r="G330" i="6" s="1"/>
  <c r="H330" i="6" s="1"/>
  <c r="C330" i="6"/>
  <c r="B330" i="6"/>
  <c r="A330" i="6"/>
  <c r="J329" i="6"/>
  <c r="I329" i="6"/>
  <c r="G329" i="6"/>
  <c r="H329" i="6" s="1"/>
  <c r="D329" i="6"/>
  <c r="C329" i="6"/>
  <c r="B329" i="6"/>
  <c r="A329" i="6"/>
  <c r="D328" i="6"/>
  <c r="G328" i="6" s="1"/>
  <c r="H328" i="6" s="1"/>
  <c r="C328" i="6"/>
  <c r="B328" i="6"/>
  <c r="A328" i="6"/>
  <c r="D327" i="6"/>
  <c r="G327" i="6" s="1"/>
  <c r="H327" i="6" s="1"/>
  <c r="C327" i="6"/>
  <c r="B327" i="6"/>
  <c r="A327" i="6"/>
  <c r="G326" i="6"/>
  <c r="H326" i="6" s="1"/>
  <c r="D326" i="6"/>
  <c r="C326" i="6"/>
  <c r="B326" i="6"/>
  <c r="A326" i="6"/>
  <c r="G325" i="6"/>
  <c r="H325" i="6" s="1"/>
  <c r="D325" i="6"/>
  <c r="C325" i="6"/>
  <c r="B325" i="6"/>
  <c r="A325" i="6"/>
  <c r="D324" i="6"/>
  <c r="G324" i="6" s="1"/>
  <c r="H324" i="6" s="1"/>
  <c r="I324" i="6" s="1"/>
  <c r="C324" i="6"/>
  <c r="B324" i="6"/>
  <c r="A324" i="6"/>
  <c r="J323" i="6"/>
  <c r="D323" i="6"/>
  <c r="G323" i="6" s="1"/>
  <c r="H323" i="6" s="1"/>
  <c r="I323" i="6" s="1"/>
  <c r="C323" i="6"/>
  <c r="B323" i="6"/>
  <c r="A323" i="6"/>
  <c r="H322" i="6"/>
  <c r="I322" i="6" s="1"/>
  <c r="G322" i="6"/>
  <c r="D322" i="6"/>
  <c r="C322" i="6"/>
  <c r="B322" i="6"/>
  <c r="A322" i="6"/>
  <c r="J321" i="6"/>
  <c r="I321" i="6"/>
  <c r="D321" i="6"/>
  <c r="G321" i="6" s="1"/>
  <c r="H321" i="6" s="1"/>
  <c r="C321" i="6"/>
  <c r="B321" i="6"/>
  <c r="A321" i="6"/>
  <c r="H320" i="6"/>
  <c r="G320" i="6"/>
  <c r="D320" i="6"/>
  <c r="C320" i="6"/>
  <c r="B320" i="6"/>
  <c r="A320" i="6"/>
  <c r="D319" i="6"/>
  <c r="G319" i="6" s="1"/>
  <c r="H319" i="6" s="1"/>
  <c r="C319" i="6"/>
  <c r="B319" i="6"/>
  <c r="A319" i="6"/>
  <c r="D318" i="6"/>
  <c r="G318" i="6" s="1"/>
  <c r="H318" i="6" s="1"/>
  <c r="C318" i="6"/>
  <c r="B318" i="6"/>
  <c r="A318" i="6"/>
  <c r="G317" i="6"/>
  <c r="H317" i="6" s="1"/>
  <c r="D317" i="6"/>
  <c r="C317" i="6"/>
  <c r="B317" i="6"/>
  <c r="A317" i="6"/>
  <c r="D316" i="6"/>
  <c r="G316" i="6" s="1"/>
  <c r="H316" i="6" s="1"/>
  <c r="C316" i="6"/>
  <c r="B316" i="6"/>
  <c r="A316" i="6"/>
  <c r="H315" i="6"/>
  <c r="G315" i="6"/>
  <c r="D315" i="6"/>
  <c r="C315" i="6"/>
  <c r="B315" i="6"/>
  <c r="A315" i="6"/>
  <c r="G314" i="6"/>
  <c r="H314" i="6" s="1"/>
  <c r="D314" i="6"/>
  <c r="C314" i="6"/>
  <c r="B314" i="6"/>
  <c r="A314" i="6"/>
  <c r="D313" i="6"/>
  <c r="G313" i="6" s="1"/>
  <c r="H313" i="6" s="1"/>
  <c r="C313" i="6"/>
  <c r="B313" i="6"/>
  <c r="A313" i="6"/>
  <c r="G312" i="6"/>
  <c r="H312" i="6" s="1"/>
  <c r="D312" i="6"/>
  <c r="C312" i="6"/>
  <c r="B312" i="6"/>
  <c r="A312" i="6"/>
  <c r="D311" i="6"/>
  <c r="G311" i="6" s="1"/>
  <c r="H311" i="6" s="1"/>
  <c r="C311" i="6"/>
  <c r="B311" i="6"/>
  <c r="A311" i="6"/>
  <c r="G310" i="6"/>
  <c r="H310" i="6" s="1"/>
  <c r="D310" i="6"/>
  <c r="C310" i="6"/>
  <c r="B310" i="6"/>
  <c r="A310" i="6"/>
  <c r="G309" i="6"/>
  <c r="H309" i="6" s="1"/>
  <c r="I309" i="6" s="1"/>
  <c r="D309" i="6"/>
  <c r="C309" i="6"/>
  <c r="B309" i="6"/>
  <c r="A309" i="6"/>
  <c r="D308" i="6"/>
  <c r="G308" i="6" s="1"/>
  <c r="H308" i="6" s="1"/>
  <c r="C308" i="6"/>
  <c r="B308" i="6"/>
  <c r="A308" i="6"/>
  <c r="D307" i="6"/>
  <c r="G307" i="6" s="1"/>
  <c r="H307" i="6" s="1"/>
  <c r="I307" i="6" s="1"/>
  <c r="C307" i="6"/>
  <c r="B307" i="6"/>
  <c r="A307" i="6"/>
  <c r="J306" i="6"/>
  <c r="D306" i="6"/>
  <c r="G306" i="6" s="1"/>
  <c r="H306" i="6" s="1"/>
  <c r="I306" i="6" s="1"/>
  <c r="C306" i="6"/>
  <c r="B306" i="6"/>
  <c r="A306" i="6"/>
  <c r="I305" i="6"/>
  <c r="H305" i="6"/>
  <c r="J305" i="6" s="1"/>
  <c r="G305" i="6"/>
  <c r="D305" i="6"/>
  <c r="C305" i="6"/>
  <c r="B305" i="6"/>
  <c r="A305" i="6"/>
  <c r="D304" i="6"/>
  <c r="G304" i="6" s="1"/>
  <c r="H304" i="6" s="1"/>
  <c r="I304" i="6" s="1"/>
  <c r="C304" i="6"/>
  <c r="B304" i="6"/>
  <c r="A304" i="6"/>
  <c r="I303" i="6"/>
  <c r="G303" i="6"/>
  <c r="H303" i="6" s="1"/>
  <c r="J303" i="6" s="1"/>
  <c r="D303" i="6"/>
  <c r="C303" i="6"/>
  <c r="B303" i="6"/>
  <c r="A303" i="6"/>
  <c r="G302" i="6"/>
  <c r="H302" i="6" s="1"/>
  <c r="D302" i="6"/>
  <c r="C302" i="6"/>
  <c r="B302" i="6"/>
  <c r="A302" i="6"/>
  <c r="D301" i="6"/>
  <c r="G301" i="6" s="1"/>
  <c r="H301" i="6" s="1"/>
  <c r="C301" i="6"/>
  <c r="B301" i="6"/>
  <c r="A301" i="6"/>
  <c r="H300" i="6"/>
  <c r="D300" i="6"/>
  <c r="G300" i="6" s="1"/>
  <c r="C300" i="6"/>
  <c r="B300" i="6"/>
  <c r="A300" i="6"/>
  <c r="G299" i="6"/>
  <c r="H299" i="6" s="1"/>
  <c r="D299" i="6"/>
  <c r="C299" i="6"/>
  <c r="B299" i="6"/>
  <c r="A299" i="6"/>
  <c r="G298" i="6"/>
  <c r="H298" i="6" s="1"/>
  <c r="D298" i="6"/>
  <c r="C298" i="6"/>
  <c r="B298" i="6"/>
  <c r="A298" i="6"/>
  <c r="G297" i="6"/>
  <c r="H297" i="6" s="1"/>
  <c r="I297" i="6" s="1"/>
  <c r="D297" i="6"/>
  <c r="C297" i="6"/>
  <c r="B297" i="6"/>
  <c r="A297" i="6"/>
  <c r="D296" i="6"/>
  <c r="G296" i="6" s="1"/>
  <c r="H296" i="6" s="1"/>
  <c r="C296" i="6"/>
  <c r="B296" i="6"/>
  <c r="A296" i="6"/>
  <c r="D295" i="6"/>
  <c r="G295" i="6" s="1"/>
  <c r="H295" i="6" s="1"/>
  <c r="C295" i="6"/>
  <c r="B295" i="6"/>
  <c r="A295" i="6"/>
  <c r="G294" i="6"/>
  <c r="H294" i="6" s="1"/>
  <c r="D294" i="6"/>
  <c r="C294" i="6"/>
  <c r="B294" i="6"/>
  <c r="A294" i="6"/>
  <c r="G293" i="6"/>
  <c r="H293" i="6" s="1"/>
  <c r="J293" i="6" s="1"/>
  <c r="D293" i="6"/>
  <c r="C293" i="6"/>
  <c r="B293" i="6"/>
  <c r="A293" i="6"/>
  <c r="J292" i="6"/>
  <c r="D292" i="6"/>
  <c r="G292" i="6" s="1"/>
  <c r="H292" i="6" s="1"/>
  <c r="I292" i="6" s="1"/>
  <c r="C292" i="6"/>
  <c r="B292" i="6"/>
  <c r="A292" i="6"/>
  <c r="G291" i="6"/>
  <c r="H291" i="6" s="1"/>
  <c r="D291" i="6"/>
  <c r="C291" i="6"/>
  <c r="B291" i="6"/>
  <c r="A291" i="6"/>
  <c r="H290" i="6"/>
  <c r="G290" i="6"/>
  <c r="D290" i="6"/>
  <c r="C290" i="6"/>
  <c r="B290" i="6"/>
  <c r="A290" i="6"/>
  <c r="D289" i="6"/>
  <c r="G289" i="6" s="1"/>
  <c r="H289" i="6" s="1"/>
  <c r="C289" i="6"/>
  <c r="B289" i="6"/>
  <c r="A289" i="6"/>
  <c r="H288" i="6"/>
  <c r="G288" i="6"/>
  <c r="D288" i="6"/>
  <c r="C288" i="6"/>
  <c r="B288" i="6"/>
  <c r="A288" i="6"/>
  <c r="H287" i="6"/>
  <c r="J287" i="6" s="1"/>
  <c r="D287" i="6"/>
  <c r="G287" i="6" s="1"/>
  <c r="C287" i="6"/>
  <c r="B287" i="6"/>
  <c r="A287" i="6"/>
  <c r="D286" i="6"/>
  <c r="G286" i="6" s="1"/>
  <c r="H286" i="6" s="1"/>
  <c r="C286" i="6"/>
  <c r="B286" i="6"/>
  <c r="A286" i="6"/>
  <c r="H285" i="6"/>
  <c r="J285" i="6" s="1"/>
  <c r="G285" i="6"/>
  <c r="D285" i="6"/>
  <c r="C285" i="6"/>
  <c r="B285" i="6"/>
  <c r="A285" i="6"/>
  <c r="D284" i="6"/>
  <c r="G284" i="6" s="1"/>
  <c r="H284" i="6" s="1"/>
  <c r="C284" i="6"/>
  <c r="B284" i="6"/>
  <c r="A284" i="6"/>
  <c r="H283" i="6"/>
  <c r="D283" i="6"/>
  <c r="G283" i="6" s="1"/>
  <c r="C283" i="6"/>
  <c r="B283" i="6"/>
  <c r="A283" i="6"/>
  <c r="D282" i="6"/>
  <c r="G282" i="6" s="1"/>
  <c r="H282" i="6" s="1"/>
  <c r="C282" i="6"/>
  <c r="B282" i="6"/>
  <c r="A282" i="6"/>
  <c r="D281" i="6"/>
  <c r="G281" i="6" s="1"/>
  <c r="H281" i="6" s="1"/>
  <c r="C281" i="6"/>
  <c r="B281" i="6"/>
  <c r="A281" i="6"/>
  <c r="D280" i="6"/>
  <c r="G280" i="6" s="1"/>
  <c r="H280" i="6" s="1"/>
  <c r="C280" i="6"/>
  <c r="B280" i="6"/>
  <c r="A280" i="6"/>
  <c r="D279" i="6"/>
  <c r="G279" i="6" s="1"/>
  <c r="H279" i="6" s="1"/>
  <c r="C279" i="6"/>
  <c r="B279" i="6"/>
  <c r="A279" i="6"/>
  <c r="D278" i="6"/>
  <c r="G278" i="6" s="1"/>
  <c r="H278" i="6" s="1"/>
  <c r="C278" i="6"/>
  <c r="B278" i="6"/>
  <c r="A278" i="6"/>
  <c r="G277" i="6"/>
  <c r="H277" i="6" s="1"/>
  <c r="I277" i="6" s="1"/>
  <c r="D277" i="6"/>
  <c r="C277" i="6"/>
  <c r="B277" i="6"/>
  <c r="A277" i="6"/>
  <c r="D276" i="6"/>
  <c r="G276" i="6" s="1"/>
  <c r="H276" i="6" s="1"/>
  <c r="C276" i="6"/>
  <c r="B276" i="6"/>
  <c r="A276" i="6"/>
  <c r="J275" i="6"/>
  <c r="D275" i="6"/>
  <c r="G275" i="6" s="1"/>
  <c r="H275" i="6" s="1"/>
  <c r="I275" i="6" s="1"/>
  <c r="C275" i="6"/>
  <c r="B275" i="6"/>
  <c r="A275" i="6"/>
  <c r="D274" i="6"/>
  <c r="G274" i="6" s="1"/>
  <c r="H274" i="6" s="1"/>
  <c r="C274" i="6"/>
  <c r="B274" i="6"/>
  <c r="A274" i="6"/>
  <c r="J273" i="6"/>
  <c r="H273" i="6"/>
  <c r="I273" i="6" s="1"/>
  <c r="G273" i="6"/>
  <c r="D273" i="6"/>
  <c r="C273" i="6"/>
  <c r="B273" i="6"/>
  <c r="A273" i="6"/>
  <c r="G272" i="6"/>
  <c r="H272" i="6" s="1"/>
  <c r="J272" i="6" s="1"/>
  <c r="D272" i="6"/>
  <c r="C272" i="6"/>
  <c r="B272" i="6"/>
  <c r="A272" i="6"/>
  <c r="I271" i="6"/>
  <c r="H271" i="6"/>
  <c r="J271" i="6" s="1"/>
  <c r="G271" i="6"/>
  <c r="D271" i="6"/>
  <c r="C271" i="6"/>
  <c r="B271" i="6"/>
  <c r="A271" i="6"/>
  <c r="D270" i="6"/>
  <c r="G270" i="6" s="1"/>
  <c r="H270" i="6" s="1"/>
  <c r="I270" i="6" s="1"/>
  <c r="C270" i="6"/>
  <c r="B270" i="6"/>
  <c r="A270" i="6"/>
  <c r="H269" i="6"/>
  <c r="I269" i="6" s="1"/>
  <c r="G269" i="6"/>
  <c r="D269" i="6"/>
  <c r="C269" i="6"/>
  <c r="B269" i="6"/>
  <c r="A269" i="6"/>
  <c r="J268" i="6"/>
  <c r="I268" i="6"/>
  <c r="D268" i="6"/>
  <c r="G268" i="6" s="1"/>
  <c r="H268" i="6" s="1"/>
  <c r="C268" i="6"/>
  <c r="B268" i="6"/>
  <c r="A268" i="6"/>
  <c r="J267" i="6"/>
  <c r="I267" i="6"/>
  <c r="H267" i="6"/>
  <c r="G267" i="6"/>
  <c r="D267" i="6"/>
  <c r="C267" i="6"/>
  <c r="B267" i="6"/>
  <c r="A267" i="6"/>
  <c r="G266" i="6"/>
  <c r="H266" i="6" s="1"/>
  <c r="J266" i="6" s="1"/>
  <c r="D266" i="6"/>
  <c r="C266" i="6"/>
  <c r="B266" i="6"/>
  <c r="A266" i="6"/>
  <c r="I265" i="6"/>
  <c r="H265" i="6"/>
  <c r="J265" i="6" s="1"/>
  <c r="G265" i="6"/>
  <c r="D265" i="6"/>
  <c r="C265" i="6"/>
  <c r="B265" i="6"/>
  <c r="A265" i="6"/>
  <c r="G264" i="6"/>
  <c r="H264" i="6" s="1"/>
  <c r="J264" i="6" s="1"/>
  <c r="D264" i="6"/>
  <c r="C264" i="6"/>
  <c r="B264" i="6"/>
  <c r="A264" i="6"/>
  <c r="H263" i="6"/>
  <c r="G263" i="6"/>
  <c r="D263" i="6"/>
  <c r="C263" i="6"/>
  <c r="B263" i="6"/>
  <c r="A263" i="6"/>
  <c r="G262" i="6"/>
  <c r="H262" i="6" s="1"/>
  <c r="J262" i="6" s="1"/>
  <c r="D262" i="6"/>
  <c r="C262" i="6"/>
  <c r="B262" i="6"/>
  <c r="A262" i="6"/>
  <c r="J261" i="6"/>
  <c r="I261" i="6"/>
  <c r="H261" i="6"/>
  <c r="G261" i="6"/>
  <c r="D261" i="6"/>
  <c r="C261" i="6"/>
  <c r="B261" i="6"/>
  <c r="A261" i="6"/>
  <c r="D260" i="6"/>
  <c r="G260" i="6" s="1"/>
  <c r="H260" i="6" s="1"/>
  <c r="C260" i="6"/>
  <c r="B260" i="6"/>
  <c r="A260" i="6"/>
  <c r="I259" i="6"/>
  <c r="H259" i="6"/>
  <c r="J259" i="6" s="1"/>
  <c r="G259" i="6"/>
  <c r="D259" i="6"/>
  <c r="C259" i="6"/>
  <c r="B259" i="6"/>
  <c r="A259" i="6"/>
  <c r="D258" i="6"/>
  <c r="G258" i="6" s="1"/>
  <c r="H258" i="6" s="1"/>
  <c r="J258" i="6" s="1"/>
  <c r="C258" i="6"/>
  <c r="B258" i="6"/>
  <c r="A258" i="6"/>
  <c r="H257" i="6"/>
  <c r="J257" i="6" s="1"/>
  <c r="G257" i="6"/>
  <c r="D257" i="6"/>
  <c r="C257" i="6"/>
  <c r="B257" i="6"/>
  <c r="A257" i="6"/>
  <c r="G256" i="6"/>
  <c r="H256" i="6" s="1"/>
  <c r="I256" i="6" s="1"/>
  <c r="D256" i="6"/>
  <c r="C256" i="6"/>
  <c r="B256" i="6"/>
  <c r="A256" i="6"/>
  <c r="J255" i="6"/>
  <c r="H255" i="6"/>
  <c r="I255" i="6" s="1"/>
  <c r="G255" i="6"/>
  <c r="D255" i="6"/>
  <c r="C255" i="6"/>
  <c r="B255" i="6"/>
  <c r="A255" i="6"/>
  <c r="D254" i="6"/>
  <c r="G254" i="6" s="1"/>
  <c r="H254" i="6" s="1"/>
  <c r="J254" i="6" s="1"/>
  <c r="C254" i="6"/>
  <c r="B254" i="6"/>
  <c r="A254" i="6"/>
  <c r="J253" i="6"/>
  <c r="I253" i="6"/>
  <c r="H253" i="6"/>
  <c r="G253" i="6"/>
  <c r="D253" i="6"/>
  <c r="C253" i="6"/>
  <c r="B253" i="6"/>
  <c r="A253" i="6"/>
  <c r="G252" i="6"/>
  <c r="H252" i="6" s="1"/>
  <c r="I252" i="6" s="1"/>
  <c r="D252" i="6"/>
  <c r="C252" i="6"/>
  <c r="B252" i="6"/>
  <c r="A252" i="6"/>
  <c r="H251" i="6"/>
  <c r="I251" i="6" s="1"/>
  <c r="G251" i="6"/>
  <c r="D251" i="6"/>
  <c r="C251" i="6"/>
  <c r="B251" i="6"/>
  <c r="A251" i="6"/>
  <c r="J250" i="6"/>
  <c r="D250" i="6"/>
  <c r="G250" i="6" s="1"/>
  <c r="H250" i="6" s="1"/>
  <c r="I250" i="6" s="1"/>
  <c r="C250" i="6"/>
  <c r="B250" i="6"/>
  <c r="A250" i="6"/>
  <c r="J249" i="6"/>
  <c r="I249" i="6"/>
  <c r="H249" i="6"/>
  <c r="G249" i="6"/>
  <c r="D249" i="6"/>
  <c r="C249" i="6"/>
  <c r="B249" i="6"/>
  <c r="A249" i="6"/>
  <c r="I248" i="6"/>
  <c r="G248" i="6"/>
  <c r="H248" i="6" s="1"/>
  <c r="J248" i="6" s="1"/>
  <c r="D248" i="6"/>
  <c r="C248" i="6"/>
  <c r="B248" i="6"/>
  <c r="A248" i="6"/>
  <c r="H247" i="6"/>
  <c r="J247" i="6" s="1"/>
  <c r="G247" i="6"/>
  <c r="D247" i="6"/>
  <c r="C247" i="6"/>
  <c r="B247" i="6"/>
  <c r="A247" i="6"/>
  <c r="D246" i="6"/>
  <c r="G246" i="6" s="1"/>
  <c r="H246" i="6" s="1"/>
  <c r="C246" i="6"/>
  <c r="B246" i="6"/>
  <c r="A246" i="6"/>
  <c r="J245" i="6"/>
  <c r="H245" i="6"/>
  <c r="I245" i="6" s="1"/>
  <c r="G245" i="6"/>
  <c r="D245" i="6"/>
  <c r="C245" i="6"/>
  <c r="B245" i="6"/>
  <c r="A245" i="6"/>
  <c r="D244" i="6"/>
  <c r="G244" i="6" s="1"/>
  <c r="H244" i="6" s="1"/>
  <c r="C244" i="6"/>
  <c r="B244" i="6"/>
  <c r="A244" i="6"/>
  <c r="I243" i="6"/>
  <c r="H243" i="6"/>
  <c r="J243" i="6" s="1"/>
  <c r="G243" i="6"/>
  <c r="D243" i="6"/>
  <c r="C243" i="6"/>
  <c r="B243" i="6"/>
  <c r="A243" i="6"/>
  <c r="G242" i="6"/>
  <c r="H242" i="6" s="1"/>
  <c r="J242" i="6" s="1"/>
  <c r="D242" i="6"/>
  <c r="C242" i="6"/>
  <c r="B242" i="6"/>
  <c r="A242" i="6"/>
  <c r="J241" i="6"/>
  <c r="H241" i="6"/>
  <c r="I241" i="6" s="1"/>
  <c r="G241" i="6"/>
  <c r="D241" i="6"/>
  <c r="C241" i="6"/>
  <c r="B241" i="6"/>
  <c r="A241" i="6"/>
  <c r="D240" i="6"/>
  <c r="G240" i="6" s="1"/>
  <c r="H240" i="6" s="1"/>
  <c r="C240" i="6"/>
  <c r="B240" i="6"/>
  <c r="A240" i="6"/>
  <c r="I239" i="6"/>
  <c r="H239" i="6"/>
  <c r="J239" i="6" s="1"/>
  <c r="G239" i="6"/>
  <c r="D239" i="6"/>
  <c r="C239" i="6"/>
  <c r="B239" i="6"/>
  <c r="A239" i="6"/>
  <c r="D238" i="6"/>
  <c r="G238" i="6" s="1"/>
  <c r="H238" i="6" s="1"/>
  <c r="I238" i="6" s="1"/>
  <c r="C238" i="6"/>
  <c r="B238" i="6"/>
  <c r="A238" i="6"/>
  <c r="J237" i="6"/>
  <c r="H237" i="6"/>
  <c r="I237" i="6" s="1"/>
  <c r="G237" i="6"/>
  <c r="D237" i="6"/>
  <c r="C237" i="6"/>
  <c r="B237" i="6"/>
  <c r="A237" i="6"/>
  <c r="D236" i="6"/>
  <c r="G236" i="6" s="1"/>
  <c r="H236" i="6" s="1"/>
  <c r="J236" i="6" s="1"/>
  <c r="C236" i="6"/>
  <c r="B236" i="6"/>
  <c r="A236" i="6"/>
  <c r="J235" i="6"/>
  <c r="I235" i="6"/>
  <c r="H235" i="6"/>
  <c r="G235" i="6"/>
  <c r="D235" i="6"/>
  <c r="C235" i="6"/>
  <c r="B235" i="6"/>
  <c r="A235" i="6"/>
  <c r="J234" i="6"/>
  <c r="G234" i="6"/>
  <c r="H234" i="6" s="1"/>
  <c r="I234" i="6" s="1"/>
  <c r="D234" i="6"/>
  <c r="C234" i="6"/>
  <c r="B234" i="6"/>
  <c r="A234" i="6"/>
  <c r="I233" i="6"/>
  <c r="H233" i="6"/>
  <c r="J233" i="6" s="1"/>
  <c r="G233" i="6"/>
  <c r="D233" i="6"/>
  <c r="C233" i="6"/>
  <c r="B233" i="6"/>
  <c r="A233" i="6"/>
  <c r="G232" i="6"/>
  <c r="H232" i="6" s="1"/>
  <c r="J232" i="6" s="1"/>
  <c r="D232" i="6"/>
  <c r="C232" i="6"/>
  <c r="B232" i="6"/>
  <c r="A232" i="6"/>
  <c r="H231" i="6"/>
  <c r="G231" i="6"/>
  <c r="D231" i="6"/>
  <c r="C231" i="6"/>
  <c r="B231" i="6"/>
  <c r="A231" i="6"/>
  <c r="D230" i="6"/>
  <c r="G230" i="6" s="1"/>
  <c r="H230" i="6" s="1"/>
  <c r="C230" i="6"/>
  <c r="B230" i="6"/>
  <c r="A230" i="6"/>
  <c r="J229" i="6"/>
  <c r="I229" i="6"/>
  <c r="H229" i="6"/>
  <c r="G229" i="6"/>
  <c r="D229" i="6"/>
  <c r="C229" i="6"/>
  <c r="B229" i="6"/>
  <c r="A229" i="6"/>
  <c r="D228" i="6"/>
  <c r="G228" i="6" s="1"/>
  <c r="H228" i="6" s="1"/>
  <c r="C228" i="6"/>
  <c r="B228" i="6"/>
  <c r="A228" i="6"/>
  <c r="H227" i="6"/>
  <c r="J227" i="6" s="1"/>
  <c r="G227" i="6"/>
  <c r="D227" i="6"/>
  <c r="C227" i="6"/>
  <c r="B227" i="6"/>
  <c r="A227" i="6"/>
  <c r="D226" i="6"/>
  <c r="G226" i="6" s="1"/>
  <c r="H226" i="6" s="1"/>
  <c r="J226" i="6" s="1"/>
  <c r="C226" i="6"/>
  <c r="B226" i="6"/>
  <c r="A226" i="6"/>
  <c r="G225" i="6"/>
  <c r="H225" i="6" s="1"/>
  <c r="D225" i="6"/>
  <c r="C225" i="6"/>
  <c r="B225" i="6"/>
  <c r="A225" i="6"/>
  <c r="G224" i="6"/>
  <c r="H224" i="6" s="1"/>
  <c r="I224" i="6" s="1"/>
  <c r="D224" i="6"/>
  <c r="C224" i="6"/>
  <c r="B224" i="6"/>
  <c r="A224" i="6"/>
  <c r="G223" i="6"/>
  <c r="H223" i="6" s="1"/>
  <c r="I223" i="6" s="1"/>
  <c r="D223" i="6"/>
  <c r="C223" i="6"/>
  <c r="B223" i="6"/>
  <c r="A223" i="6"/>
  <c r="I222" i="6"/>
  <c r="D222" i="6"/>
  <c r="G222" i="6" s="1"/>
  <c r="H222" i="6" s="1"/>
  <c r="J222" i="6" s="1"/>
  <c r="C222" i="6"/>
  <c r="B222" i="6"/>
  <c r="A222" i="6"/>
  <c r="J221" i="6"/>
  <c r="G221" i="6"/>
  <c r="H221" i="6" s="1"/>
  <c r="I221" i="6" s="1"/>
  <c r="D221" i="6"/>
  <c r="C221" i="6"/>
  <c r="B221" i="6"/>
  <c r="A221" i="6"/>
  <c r="J220" i="6"/>
  <c r="G220" i="6"/>
  <c r="H220" i="6" s="1"/>
  <c r="I220" i="6" s="1"/>
  <c r="D220" i="6"/>
  <c r="C220" i="6"/>
  <c r="B220" i="6"/>
  <c r="A220" i="6"/>
  <c r="J219" i="6"/>
  <c r="H219" i="6"/>
  <c r="I219" i="6" s="1"/>
  <c r="G219" i="6"/>
  <c r="D219" i="6"/>
  <c r="C219" i="6"/>
  <c r="B219" i="6"/>
  <c r="A219" i="6"/>
  <c r="D218" i="6"/>
  <c r="G218" i="6" s="1"/>
  <c r="H218" i="6" s="1"/>
  <c r="I218" i="6" s="1"/>
  <c r="C218" i="6"/>
  <c r="B218" i="6"/>
  <c r="A218" i="6"/>
  <c r="H217" i="6"/>
  <c r="J217" i="6" s="1"/>
  <c r="G217" i="6"/>
  <c r="D217" i="6"/>
  <c r="C217" i="6"/>
  <c r="B217" i="6"/>
  <c r="A217" i="6"/>
  <c r="G216" i="6"/>
  <c r="H216" i="6" s="1"/>
  <c r="J216" i="6" s="1"/>
  <c r="D216" i="6"/>
  <c r="C216" i="6"/>
  <c r="B216" i="6"/>
  <c r="A216" i="6"/>
  <c r="J215" i="6"/>
  <c r="H215" i="6"/>
  <c r="I215" i="6" s="1"/>
  <c r="G215" i="6"/>
  <c r="D215" i="6"/>
  <c r="C215" i="6"/>
  <c r="B215" i="6"/>
  <c r="A215" i="6"/>
  <c r="D214" i="6"/>
  <c r="G214" i="6" s="1"/>
  <c r="H214" i="6" s="1"/>
  <c r="C214" i="6"/>
  <c r="B214" i="6"/>
  <c r="A214" i="6"/>
  <c r="G213" i="6"/>
  <c r="H213" i="6" s="1"/>
  <c r="D213" i="6"/>
  <c r="C213" i="6"/>
  <c r="B213" i="6"/>
  <c r="A213" i="6"/>
  <c r="D212" i="6"/>
  <c r="G212" i="6" s="1"/>
  <c r="H212" i="6" s="1"/>
  <c r="C212" i="6"/>
  <c r="B212" i="6"/>
  <c r="A212" i="6"/>
  <c r="G211" i="6"/>
  <c r="H211" i="6" s="1"/>
  <c r="D211" i="6"/>
  <c r="C211" i="6"/>
  <c r="B211" i="6"/>
  <c r="A211" i="6"/>
  <c r="G210" i="6"/>
  <c r="H210" i="6" s="1"/>
  <c r="J210" i="6" s="1"/>
  <c r="D210" i="6"/>
  <c r="C210" i="6"/>
  <c r="B210" i="6"/>
  <c r="A210" i="6"/>
  <c r="G209" i="6"/>
  <c r="H209" i="6" s="1"/>
  <c r="D209" i="6"/>
  <c r="C209" i="6"/>
  <c r="B209" i="6"/>
  <c r="A209" i="6"/>
  <c r="D208" i="6"/>
  <c r="G208" i="6" s="1"/>
  <c r="H208" i="6" s="1"/>
  <c r="C208" i="6"/>
  <c r="B208" i="6"/>
  <c r="A208" i="6"/>
  <c r="I207" i="6"/>
  <c r="G207" i="6"/>
  <c r="H207" i="6" s="1"/>
  <c r="J207" i="6" s="1"/>
  <c r="D207" i="6"/>
  <c r="C207" i="6"/>
  <c r="B207" i="6"/>
  <c r="A207" i="6"/>
  <c r="D206" i="6"/>
  <c r="G206" i="6" s="1"/>
  <c r="H206" i="6" s="1"/>
  <c r="I206" i="6" s="1"/>
  <c r="C206" i="6"/>
  <c r="B206" i="6"/>
  <c r="A206" i="6"/>
  <c r="J205" i="6"/>
  <c r="H205" i="6"/>
  <c r="I205" i="6" s="1"/>
  <c r="G205" i="6"/>
  <c r="D205" i="6"/>
  <c r="C205" i="6"/>
  <c r="B205" i="6"/>
  <c r="A205" i="6"/>
  <c r="D204" i="6"/>
  <c r="G204" i="6" s="1"/>
  <c r="H204" i="6" s="1"/>
  <c r="J204" i="6" s="1"/>
  <c r="C204" i="6"/>
  <c r="B204" i="6"/>
  <c r="A204" i="6"/>
  <c r="G203" i="6"/>
  <c r="H203" i="6" s="1"/>
  <c r="J203" i="6" s="1"/>
  <c r="D203" i="6"/>
  <c r="C203" i="6"/>
  <c r="B203" i="6"/>
  <c r="A203" i="6"/>
  <c r="I202" i="6"/>
  <c r="G202" i="6"/>
  <c r="H202" i="6" s="1"/>
  <c r="J202" i="6" s="1"/>
  <c r="D202" i="6"/>
  <c r="C202" i="6"/>
  <c r="B202" i="6"/>
  <c r="A202" i="6"/>
  <c r="H201" i="6"/>
  <c r="J201" i="6" s="1"/>
  <c r="G201" i="6"/>
  <c r="D201" i="6"/>
  <c r="C201" i="6"/>
  <c r="B201" i="6"/>
  <c r="A201" i="6"/>
  <c r="D200" i="6"/>
  <c r="G200" i="6" s="1"/>
  <c r="H200" i="6" s="1"/>
  <c r="C200" i="6"/>
  <c r="B200" i="6"/>
  <c r="A200" i="6"/>
  <c r="H199" i="6"/>
  <c r="G199" i="6"/>
  <c r="D199" i="6"/>
  <c r="C199" i="6"/>
  <c r="B199" i="6"/>
  <c r="A199" i="6"/>
  <c r="D198" i="6"/>
  <c r="G198" i="6" s="1"/>
  <c r="H198" i="6" s="1"/>
  <c r="C198" i="6"/>
  <c r="B198" i="6"/>
  <c r="A198" i="6"/>
  <c r="D197" i="6"/>
  <c r="G197" i="6" s="1"/>
  <c r="H197" i="6" s="1"/>
  <c r="C197" i="6"/>
  <c r="B197" i="6"/>
  <c r="A197" i="6"/>
  <c r="D196" i="6"/>
  <c r="G196" i="6" s="1"/>
  <c r="H196" i="6" s="1"/>
  <c r="C196" i="6"/>
  <c r="B196" i="6"/>
  <c r="A196" i="6"/>
  <c r="D195" i="6"/>
  <c r="G195" i="6" s="1"/>
  <c r="H195" i="6" s="1"/>
  <c r="C195" i="6"/>
  <c r="B195" i="6"/>
  <c r="A195" i="6"/>
  <c r="D194" i="6"/>
  <c r="G194" i="6" s="1"/>
  <c r="H194" i="6" s="1"/>
  <c r="C194" i="6"/>
  <c r="B194" i="6"/>
  <c r="A194" i="6"/>
  <c r="G193" i="6"/>
  <c r="H193" i="6" s="1"/>
  <c r="D193" i="6"/>
  <c r="C193" i="6"/>
  <c r="B193" i="6"/>
  <c r="A193" i="6"/>
  <c r="D192" i="6"/>
  <c r="G192" i="6" s="1"/>
  <c r="H192" i="6" s="1"/>
  <c r="C192" i="6"/>
  <c r="B192" i="6"/>
  <c r="A192" i="6"/>
  <c r="J191" i="6"/>
  <c r="D191" i="6"/>
  <c r="G191" i="6" s="1"/>
  <c r="H191" i="6" s="1"/>
  <c r="I191" i="6" s="1"/>
  <c r="C191" i="6"/>
  <c r="B191" i="6"/>
  <c r="A191" i="6"/>
  <c r="D190" i="6"/>
  <c r="G190" i="6" s="1"/>
  <c r="H190" i="6" s="1"/>
  <c r="C190" i="6"/>
  <c r="B190" i="6"/>
  <c r="A190" i="6"/>
  <c r="I189" i="6"/>
  <c r="D189" i="6"/>
  <c r="G189" i="6" s="1"/>
  <c r="H189" i="6" s="1"/>
  <c r="J189" i="6" s="1"/>
  <c r="C189" i="6"/>
  <c r="B189" i="6"/>
  <c r="A189" i="6"/>
  <c r="D188" i="6"/>
  <c r="G188" i="6" s="1"/>
  <c r="H188" i="6" s="1"/>
  <c r="C188" i="6"/>
  <c r="B188" i="6"/>
  <c r="A188" i="6"/>
  <c r="D187" i="6"/>
  <c r="G187" i="6" s="1"/>
  <c r="H187" i="6" s="1"/>
  <c r="C187" i="6"/>
  <c r="B187" i="6"/>
  <c r="A187" i="6"/>
  <c r="D186" i="6"/>
  <c r="G186" i="6" s="1"/>
  <c r="H186" i="6" s="1"/>
  <c r="J186" i="6" s="1"/>
  <c r="C186" i="6"/>
  <c r="B186" i="6"/>
  <c r="A186" i="6"/>
  <c r="G185" i="6"/>
  <c r="H185" i="6" s="1"/>
  <c r="D185" i="6"/>
  <c r="C185" i="6"/>
  <c r="B185" i="6"/>
  <c r="A185" i="6"/>
  <c r="I184" i="6"/>
  <c r="G184" i="6"/>
  <c r="H184" i="6" s="1"/>
  <c r="J184" i="6" s="1"/>
  <c r="D184" i="6"/>
  <c r="C184" i="6"/>
  <c r="B184" i="6"/>
  <c r="A184" i="6"/>
  <c r="D183" i="6"/>
  <c r="G183" i="6" s="1"/>
  <c r="H183" i="6" s="1"/>
  <c r="C183" i="6"/>
  <c r="B183" i="6"/>
  <c r="A183" i="6"/>
  <c r="G182" i="6"/>
  <c r="H182" i="6" s="1"/>
  <c r="D182" i="6"/>
  <c r="C182" i="6"/>
  <c r="B182" i="6"/>
  <c r="A182" i="6"/>
  <c r="D181" i="6"/>
  <c r="G181" i="6" s="1"/>
  <c r="H181" i="6" s="1"/>
  <c r="C181" i="6"/>
  <c r="B181" i="6"/>
  <c r="A181" i="6"/>
  <c r="G180" i="6"/>
  <c r="H180" i="6" s="1"/>
  <c r="D180" i="6"/>
  <c r="C180" i="6"/>
  <c r="B180" i="6"/>
  <c r="A180" i="6"/>
  <c r="D179" i="6"/>
  <c r="G179" i="6" s="1"/>
  <c r="H179" i="6" s="1"/>
  <c r="C179" i="6"/>
  <c r="B179" i="6"/>
  <c r="A179" i="6"/>
  <c r="D178" i="6"/>
  <c r="G178" i="6" s="1"/>
  <c r="H178" i="6" s="1"/>
  <c r="C178" i="6"/>
  <c r="B178" i="6"/>
  <c r="A178" i="6"/>
  <c r="G177" i="6"/>
  <c r="H177" i="6" s="1"/>
  <c r="D177" i="6"/>
  <c r="C177" i="6"/>
  <c r="B177" i="6"/>
  <c r="A177" i="6"/>
  <c r="D176" i="6"/>
  <c r="G176" i="6" s="1"/>
  <c r="H176" i="6" s="1"/>
  <c r="C176" i="6"/>
  <c r="B176" i="6"/>
  <c r="A176" i="6"/>
  <c r="D175" i="6"/>
  <c r="G175" i="6" s="1"/>
  <c r="H175" i="6" s="1"/>
  <c r="C175" i="6"/>
  <c r="B175" i="6"/>
  <c r="A175" i="6"/>
  <c r="G174" i="6"/>
  <c r="H174" i="6" s="1"/>
  <c r="D174" i="6"/>
  <c r="C174" i="6"/>
  <c r="B174" i="6"/>
  <c r="A174" i="6"/>
  <c r="D173" i="6"/>
  <c r="G173" i="6" s="1"/>
  <c r="H173" i="6" s="1"/>
  <c r="C173" i="6"/>
  <c r="B173" i="6"/>
  <c r="A173" i="6"/>
  <c r="D172" i="6"/>
  <c r="G172" i="6" s="1"/>
  <c r="H172" i="6" s="1"/>
  <c r="C172" i="6"/>
  <c r="B172" i="6"/>
  <c r="A172" i="6"/>
  <c r="G171" i="6"/>
  <c r="H171" i="6" s="1"/>
  <c r="D171" i="6"/>
  <c r="C171" i="6"/>
  <c r="B171" i="6"/>
  <c r="A171" i="6"/>
  <c r="D170" i="6"/>
  <c r="G170" i="6" s="1"/>
  <c r="H170" i="6" s="1"/>
  <c r="C170" i="6"/>
  <c r="B170" i="6"/>
  <c r="A170" i="6"/>
  <c r="G169" i="6"/>
  <c r="H169" i="6" s="1"/>
  <c r="D169" i="6"/>
  <c r="C169" i="6"/>
  <c r="B169" i="6"/>
  <c r="A169" i="6"/>
  <c r="D168" i="6"/>
  <c r="G168" i="6" s="1"/>
  <c r="H168" i="6" s="1"/>
  <c r="C168" i="6"/>
  <c r="B168" i="6"/>
  <c r="A168" i="6"/>
  <c r="D167" i="6"/>
  <c r="G167" i="6" s="1"/>
  <c r="H167" i="6" s="1"/>
  <c r="C167" i="6"/>
  <c r="B167" i="6"/>
  <c r="A167" i="6"/>
  <c r="D166" i="6"/>
  <c r="G166" i="6" s="1"/>
  <c r="H166" i="6" s="1"/>
  <c r="C166" i="6"/>
  <c r="B166" i="6"/>
  <c r="A166" i="6"/>
  <c r="G165" i="6"/>
  <c r="H165" i="6" s="1"/>
  <c r="D165" i="6"/>
  <c r="C165" i="6"/>
  <c r="B165" i="6"/>
  <c r="A165" i="6"/>
  <c r="D164" i="6"/>
  <c r="G164" i="6" s="1"/>
  <c r="H164" i="6" s="1"/>
  <c r="C164" i="6"/>
  <c r="B164" i="6"/>
  <c r="A164" i="6"/>
  <c r="G163" i="6"/>
  <c r="H163" i="6" s="1"/>
  <c r="D163" i="6"/>
  <c r="C163" i="6"/>
  <c r="B163" i="6"/>
  <c r="A163" i="6"/>
  <c r="G162" i="6"/>
  <c r="H162" i="6" s="1"/>
  <c r="D162" i="6"/>
  <c r="C162" i="6"/>
  <c r="B162" i="6"/>
  <c r="A162" i="6"/>
  <c r="D161" i="6"/>
  <c r="G161" i="6" s="1"/>
  <c r="H161" i="6" s="1"/>
  <c r="C161" i="6"/>
  <c r="B161" i="6"/>
  <c r="A161" i="6"/>
  <c r="D160" i="6"/>
  <c r="G160" i="6" s="1"/>
  <c r="H160" i="6" s="1"/>
  <c r="C160" i="6"/>
  <c r="B160" i="6"/>
  <c r="A160" i="6"/>
  <c r="D159" i="6"/>
  <c r="G159" i="6" s="1"/>
  <c r="H159" i="6" s="1"/>
  <c r="C159" i="6"/>
  <c r="B159" i="6"/>
  <c r="A159" i="6"/>
  <c r="D158" i="6"/>
  <c r="G158" i="6" s="1"/>
  <c r="H158" i="6" s="1"/>
  <c r="C158" i="6"/>
  <c r="B158" i="6"/>
  <c r="A158" i="6"/>
  <c r="G157" i="6"/>
  <c r="H157" i="6" s="1"/>
  <c r="D157" i="6"/>
  <c r="C157" i="6"/>
  <c r="B157" i="6"/>
  <c r="A157" i="6"/>
  <c r="G156" i="6"/>
  <c r="H156" i="6" s="1"/>
  <c r="D156" i="6"/>
  <c r="C156" i="6"/>
  <c r="B156" i="6"/>
  <c r="A156" i="6"/>
  <c r="D155" i="6"/>
  <c r="G155" i="6" s="1"/>
  <c r="H155" i="6" s="1"/>
  <c r="C155" i="6"/>
  <c r="B155" i="6"/>
  <c r="A155" i="6"/>
  <c r="G154" i="6"/>
  <c r="H154" i="6" s="1"/>
  <c r="D154" i="6"/>
  <c r="C154" i="6"/>
  <c r="B154" i="6"/>
  <c r="A154" i="6"/>
  <c r="D153" i="6"/>
  <c r="G153" i="6" s="1"/>
  <c r="H153" i="6" s="1"/>
  <c r="C153" i="6"/>
  <c r="B153" i="6"/>
  <c r="A153" i="6"/>
  <c r="D152" i="6"/>
  <c r="G152" i="6" s="1"/>
  <c r="H152" i="6" s="1"/>
  <c r="C152" i="6"/>
  <c r="B152" i="6"/>
  <c r="A152" i="6"/>
  <c r="D151" i="6"/>
  <c r="G151" i="6" s="1"/>
  <c r="H151" i="6" s="1"/>
  <c r="C151" i="6"/>
  <c r="B151" i="6"/>
  <c r="A151" i="6"/>
  <c r="G150" i="6"/>
  <c r="H150" i="6" s="1"/>
  <c r="D150" i="6"/>
  <c r="C150" i="6"/>
  <c r="B150" i="6"/>
  <c r="A150" i="6"/>
  <c r="D149" i="6"/>
  <c r="G149" i="6" s="1"/>
  <c r="H149" i="6" s="1"/>
  <c r="C149" i="6"/>
  <c r="B149" i="6"/>
  <c r="A149" i="6"/>
  <c r="G148" i="6"/>
  <c r="H148" i="6" s="1"/>
  <c r="D148" i="6"/>
  <c r="C148" i="6"/>
  <c r="B148" i="6"/>
  <c r="A148" i="6"/>
  <c r="D147" i="6"/>
  <c r="G147" i="6" s="1"/>
  <c r="H147" i="6" s="1"/>
  <c r="C147" i="6"/>
  <c r="B147" i="6"/>
  <c r="A147" i="6"/>
  <c r="D146" i="6"/>
  <c r="G146" i="6" s="1"/>
  <c r="H146" i="6" s="1"/>
  <c r="C146" i="6"/>
  <c r="B146" i="6"/>
  <c r="A146" i="6"/>
  <c r="G145" i="6"/>
  <c r="H145" i="6" s="1"/>
  <c r="D145" i="6"/>
  <c r="C145" i="6"/>
  <c r="B145" i="6"/>
  <c r="A145" i="6"/>
  <c r="D144" i="6"/>
  <c r="G144" i="6" s="1"/>
  <c r="H144" i="6" s="1"/>
  <c r="C144" i="6"/>
  <c r="B144" i="6"/>
  <c r="A144" i="6"/>
  <c r="D143" i="6"/>
  <c r="G143" i="6" s="1"/>
  <c r="H143" i="6" s="1"/>
  <c r="C143" i="6"/>
  <c r="B143" i="6"/>
  <c r="A143" i="6"/>
  <c r="G142" i="6"/>
  <c r="H142" i="6" s="1"/>
  <c r="D142" i="6"/>
  <c r="C142" i="6"/>
  <c r="B142" i="6"/>
  <c r="A142" i="6"/>
  <c r="D141" i="6"/>
  <c r="G141" i="6" s="1"/>
  <c r="H141" i="6" s="1"/>
  <c r="C141" i="6"/>
  <c r="B141" i="6"/>
  <c r="A141" i="6"/>
  <c r="D140" i="6"/>
  <c r="G140" i="6" s="1"/>
  <c r="H140" i="6" s="1"/>
  <c r="C140" i="6"/>
  <c r="B140" i="6"/>
  <c r="A140" i="6"/>
  <c r="G139" i="6"/>
  <c r="H139" i="6" s="1"/>
  <c r="D139" i="6"/>
  <c r="C139" i="6"/>
  <c r="B139" i="6"/>
  <c r="A139" i="6"/>
  <c r="D138" i="6"/>
  <c r="G138" i="6" s="1"/>
  <c r="H138" i="6" s="1"/>
  <c r="C138" i="6"/>
  <c r="B138" i="6"/>
  <c r="A138" i="6"/>
  <c r="G137" i="6"/>
  <c r="H137" i="6" s="1"/>
  <c r="D137" i="6"/>
  <c r="C137" i="6"/>
  <c r="B137" i="6"/>
  <c r="A137" i="6"/>
  <c r="D136" i="6"/>
  <c r="G136" i="6" s="1"/>
  <c r="H136" i="6" s="1"/>
  <c r="C136" i="6"/>
  <c r="B136" i="6"/>
  <c r="A136" i="6"/>
  <c r="D135" i="6"/>
  <c r="G135" i="6" s="1"/>
  <c r="H135" i="6" s="1"/>
  <c r="C135" i="6"/>
  <c r="B135" i="6"/>
  <c r="A135" i="6"/>
  <c r="D134" i="6"/>
  <c r="G134" i="6" s="1"/>
  <c r="H134" i="6" s="1"/>
  <c r="C134" i="6"/>
  <c r="B134" i="6"/>
  <c r="A134" i="6"/>
  <c r="G133" i="6"/>
  <c r="H133" i="6" s="1"/>
  <c r="D133" i="6"/>
  <c r="C133" i="6"/>
  <c r="B133" i="6"/>
  <c r="A133" i="6"/>
  <c r="D132" i="6"/>
  <c r="G132" i="6" s="1"/>
  <c r="H132" i="6" s="1"/>
  <c r="C132" i="6"/>
  <c r="B132" i="6"/>
  <c r="A132" i="6"/>
  <c r="G131" i="6"/>
  <c r="H131" i="6" s="1"/>
  <c r="D131" i="6"/>
  <c r="C131" i="6"/>
  <c r="B131" i="6"/>
  <c r="A131" i="6"/>
  <c r="G130" i="6"/>
  <c r="H130" i="6" s="1"/>
  <c r="D130" i="6"/>
  <c r="C130" i="6"/>
  <c r="B130" i="6"/>
  <c r="A130" i="6"/>
  <c r="D129" i="6"/>
  <c r="G129" i="6" s="1"/>
  <c r="H129" i="6" s="1"/>
  <c r="C129" i="6"/>
  <c r="B129" i="6"/>
  <c r="A129" i="6"/>
  <c r="D128" i="6"/>
  <c r="G128" i="6" s="1"/>
  <c r="H128" i="6" s="1"/>
  <c r="C128" i="6"/>
  <c r="B128" i="6"/>
  <c r="A128" i="6"/>
  <c r="D127" i="6"/>
  <c r="G127" i="6" s="1"/>
  <c r="H127" i="6" s="1"/>
  <c r="C127" i="6"/>
  <c r="B127" i="6"/>
  <c r="A127" i="6"/>
  <c r="D126" i="6"/>
  <c r="G126" i="6" s="1"/>
  <c r="H126" i="6" s="1"/>
  <c r="C126" i="6"/>
  <c r="B126" i="6"/>
  <c r="A126" i="6"/>
  <c r="G125" i="6"/>
  <c r="H125" i="6" s="1"/>
  <c r="D125" i="6"/>
  <c r="C125" i="6"/>
  <c r="B125" i="6"/>
  <c r="A125" i="6"/>
  <c r="G124" i="6"/>
  <c r="H124" i="6" s="1"/>
  <c r="D124" i="6"/>
  <c r="C124" i="6"/>
  <c r="B124" i="6"/>
  <c r="A124" i="6"/>
  <c r="D123" i="6"/>
  <c r="G123" i="6" s="1"/>
  <c r="H123" i="6" s="1"/>
  <c r="C123" i="6"/>
  <c r="B123" i="6"/>
  <c r="A123" i="6"/>
  <c r="G122" i="6"/>
  <c r="H122" i="6" s="1"/>
  <c r="D122" i="6"/>
  <c r="C122" i="6"/>
  <c r="B122" i="6"/>
  <c r="A122" i="6"/>
  <c r="D121" i="6"/>
  <c r="G121" i="6" s="1"/>
  <c r="H121" i="6" s="1"/>
  <c r="C121" i="6"/>
  <c r="B121" i="6"/>
  <c r="A121" i="6"/>
  <c r="D120" i="6"/>
  <c r="G120" i="6" s="1"/>
  <c r="H120" i="6" s="1"/>
  <c r="C120" i="6"/>
  <c r="B120" i="6"/>
  <c r="A120" i="6"/>
  <c r="D119" i="6"/>
  <c r="G119" i="6" s="1"/>
  <c r="H119" i="6" s="1"/>
  <c r="C119" i="6"/>
  <c r="B119" i="6"/>
  <c r="A119" i="6"/>
  <c r="G118" i="6"/>
  <c r="H118" i="6" s="1"/>
  <c r="D118" i="6"/>
  <c r="C118" i="6"/>
  <c r="B118" i="6"/>
  <c r="A118" i="6"/>
  <c r="D117" i="6"/>
  <c r="G117" i="6" s="1"/>
  <c r="H117" i="6" s="1"/>
  <c r="C117" i="6"/>
  <c r="B117" i="6"/>
  <c r="A117" i="6"/>
  <c r="G116" i="6"/>
  <c r="H116" i="6" s="1"/>
  <c r="D116" i="6"/>
  <c r="C116" i="6"/>
  <c r="B116" i="6"/>
  <c r="A116" i="6"/>
  <c r="D115" i="6"/>
  <c r="G115" i="6" s="1"/>
  <c r="H115" i="6" s="1"/>
  <c r="C115" i="6"/>
  <c r="B115" i="6"/>
  <c r="A115" i="6"/>
  <c r="D114" i="6"/>
  <c r="G114" i="6" s="1"/>
  <c r="H114" i="6" s="1"/>
  <c r="C114" i="6"/>
  <c r="B114" i="6"/>
  <c r="A114" i="6"/>
  <c r="G113" i="6"/>
  <c r="H113" i="6" s="1"/>
  <c r="D113" i="6"/>
  <c r="C113" i="6"/>
  <c r="B113" i="6"/>
  <c r="A113" i="6"/>
  <c r="D112" i="6"/>
  <c r="G112" i="6" s="1"/>
  <c r="H112" i="6" s="1"/>
  <c r="C112" i="6"/>
  <c r="B112" i="6"/>
  <c r="A112" i="6"/>
  <c r="D111" i="6"/>
  <c r="G111" i="6" s="1"/>
  <c r="H111" i="6" s="1"/>
  <c r="C111" i="6"/>
  <c r="B111" i="6"/>
  <c r="A111" i="6"/>
  <c r="G110" i="6"/>
  <c r="H110" i="6" s="1"/>
  <c r="D110" i="6"/>
  <c r="C110" i="6"/>
  <c r="B110" i="6"/>
  <c r="A110" i="6"/>
  <c r="D109" i="6"/>
  <c r="G109" i="6" s="1"/>
  <c r="H109" i="6" s="1"/>
  <c r="C109" i="6"/>
  <c r="B109" i="6"/>
  <c r="A109" i="6"/>
  <c r="D108" i="6"/>
  <c r="G108" i="6" s="1"/>
  <c r="H108" i="6" s="1"/>
  <c r="C108" i="6"/>
  <c r="B108" i="6"/>
  <c r="A108" i="6"/>
  <c r="G107" i="6"/>
  <c r="H107" i="6" s="1"/>
  <c r="D107" i="6"/>
  <c r="C107" i="6"/>
  <c r="B107" i="6"/>
  <c r="A107" i="6"/>
  <c r="D106" i="6"/>
  <c r="G106" i="6" s="1"/>
  <c r="H106" i="6" s="1"/>
  <c r="C106" i="6"/>
  <c r="B106" i="6"/>
  <c r="A106" i="6"/>
  <c r="G105" i="6"/>
  <c r="H105" i="6" s="1"/>
  <c r="D105" i="6"/>
  <c r="C105" i="6"/>
  <c r="B105" i="6"/>
  <c r="A105" i="6"/>
  <c r="D104" i="6"/>
  <c r="G104" i="6" s="1"/>
  <c r="H104" i="6" s="1"/>
  <c r="C104" i="6"/>
  <c r="B104" i="6"/>
  <c r="A104" i="6"/>
  <c r="D103" i="6"/>
  <c r="G103" i="6" s="1"/>
  <c r="H103" i="6" s="1"/>
  <c r="C103" i="6"/>
  <c r="B103" i="6"/>
  <c r="A103" i="6"/>
  <c r="D102" i="6"/>
  <c r="G102" i="6" s="1"/>
  <c r="H102" i="6" s="1"/>
  <c r="C102" i="6"/>
  <c r="B102" i="6"/>
  <c r="A102" i="6"/>
  <c r="G101" i="6"/>
  <c r="H101" i="6" s="1"/>
  <c r="D101" i="6"/>
  <c r="C101" i="6"/>
  <c r="B101" i="6"/>
  <c r="A101" i="6"/>
  <c r="D100" i="6"/>
  <c r="G100" i="6" s="1"/>
  <c r="H100" i="6" s="1"/>
  <c r="C100" i="6"/>
  <c r="B100" i="6"/>
  <c r="A100" i="6"/>
  <c r="G99" i="6"/>
  <c r="H99" i="6" s="1"/>
  <c r="D99" i="6"/>
  <c r="C99" i="6"/>
  <c r="B99" i="6"/>
  <c r="A99" i="6"/>
  <c r="G98" i="6"/>
  <c r="H98" i="6" s="1"/>
  <c r="D98" i="6"/>
  <c r="C98" i="6"/>
  <c r="B98" i="6"/>
  <c r="A98" i="6"/>
  <c r="D97" i="6"/>
  <c r="G97" i="6" s="1"/>
  <c r="H97" i="6" s="1"/>
  <c r="C97" i="6"/>
  <c r="B97" i="6"/>
  <c r="A97" i="6"/>
  <c r="D96" i="6"/>
  <c r="G96" i="6" s="1"/>
  <c r="H96" i="6" s="1"/>
  <c r="C96" i="6"/>
  <c r="B96" i="6"/>
  <c r="A96" i="6"/>
  <c r="D95" i="6"/>
  <c r="G95" i="6" s="1"/>
  <c r="H95" i="6" s="1"/>
  <c r="C95" i="6"/>
  <c r="B95" i="6"/>
  <c r="A95" i="6"/>
  <c r="D94" i="6"/>
  <c r="G94" i="6" s="1"/>
  <c r="H94" i="6" s="1"/>
  <c r="C94" i="6"/>
  <c r="B94" i="6"/>
  <c r="A94" i="6"/>
  <c r="G93" i="6"/>
  <c r="H93" i="6" s="1"/>
  <c r="D93" i="6"/>
  <c r="C93" i="6"/>
  <c r="B93" i="6"/>
  <c r="A93" i="6"/>
  <c r="G92" i="6"/>
  <c r="H92" i="6" s="1"/>
  <c r="D92" i="6"/>
  <c r="C92" i="6"/>
  <c r="B92" i="6"/>
  <c r="A92" i="6"/>
  <c r="D91" i="6"/>
  <c r="G91" i="6" s="1"/>
  <c r="H91" i="6" s="1"/>
  <c r="C91" i="6"/>
  <c r="B91" i="6"/>
  <c r="A91" i="6"/>
  <c r="G90" i="6"/>
  <c r="H90" i="6" s="1"/>
  <c r="D90" i="6"/>
  <c r="C90" i="6"/>
  <c r="B90" i="6"/>
  <c r="A90" i="6"/>
  <c r="D89" i="6"/>
  <c r="G89" i="6" s="1"/>
  <c r="H89" i="6" s="1"/>
  <c r="C89" i="6"/>
  <c r="B89" i="6"/>
  <c r="A89" i="6"/>
  <c r="D88" i="6"/>
  <c r="G88" i="6" s="1"/>
  <c r="H88" i="6" s="1"/>
  <c r="C88" i="6"/>
  <c r="B88" i="6"/>
  <c r="A88" i="6"/>
  <c r="D87" i="6"/>
  <c r="G87" i="6" s="1"/>
  <c r="H87" i="6" s="1"/>
  <c r="C87" i="6"/>
  <c r="B87" i="6"/>
  <c r="A87" i="6"/>
  <c r="G86" i="6"/>
  <c r="H86" i="6" s="1"/>
  <c r="D86" i="6"/>
  <c r="C86" i="6"/>
  <c r="B86" i="6"/>
  <c r="A86" i="6"/>
  <c r="D85" i="6"/>
  <c r="G85" i="6" s="1"/>
  <c r="H85" i="6" s="1"/>
  <c r="C85" i="6"/>
  <c r="B85" i="6"/>
  <c r="A85" i="6"/>
  <c r="G84" i="6"/>
  <c r="H84" i="6" s="1"/>
  <c r="D84" i="6"/>
  <c r="C84" i="6"/>
  <c r="B84" i="6"/>
  <c r="A84" i="6"/>
  <c r="D83" i="6"/>
  <c r="G83" i="6" s="1"/>
  <c r="H83" i="6" s="1"/>
  <c r="C83" i="6"/>
  <c r="B83" i="6"/>
  <c r="A83" i="6"/>
  <c r="D82" i="6"/>
  <c r="G82" i="6" s="1"/>
  <c r="H82" i="6" s="1"/>
  <c r="C82" i="6"/>
  <c r="B82" i="6"/>
  <c r="A82" i="6"/>
  <c r="G81" i="6"/>
  <c r="H81" i="6" s="1"/>
  <c r="D81" i="6"/>
  <c r="C81" i="6"/>
  <c r="B81" i="6"/>
  <c r="A81" i="6"/>
  <c r="D80" i="6"/>
  <c r="G80" i="6" s="1"/>
  <c r="H80" i="6" s="1"/>
  <c r="C80" i="6"/>
  <c r="B80" i="6"/>
  <c r="A80" i="6"/>
  <c r="D79" i="6"/>
  <c r="G79" i="6" s="1"/>
  <c r="H79" i="6" s="1"/>
  <c r="C79" i="6"/>
  <c r="B79" i="6"/>
  <c r="A79" i="6"/>
  <c r="G78" i="6"/>
  <c r="H78" i="6" s="1"/>
  <c r="D78" i="6"/>
  <c r="C78" i="6"/>
  <c r="B78" i="6"/>
  <c r="A78" i="6"/>
  <c r="D77" i="6"/>
  <c r="G77" i="6" s="1"/>
  <c r="H77" i="6" s="1"/>
  <c r="C77" i="6"/>
  <c r="B77" i="6"/>
  <c r="A77" i="6"/>
  <c r="D76" i="6"/>
  <c r="G76" i="6" s="1"/>
  <c r="H76" i="6" s="1"/>
  <c r="C76" i="6"/>
  <c r="B76" i="6"/>
  <c r="A76" i="6"/>
  <c r="G75" i="6"/>
  <c r="H75" i="6" s="1"/>
  <c r="D75" i="6"/>
  <c r="C75" i="6"/>
  <c r="B75" i="6"/>
  <c r="A75" i="6"/>
  <c r="D74" i="6"/>
  <c r="G74" i="6" s="1"/>
  <c r="H74" i="6" s="1"/>
  <c r="C74" i="6"/>
  <c r="B74" i="6"/>
  <c r="A74" i="6"/>
  <c r="G73" i="6"/>
  <c r="H73" i="6" s="1"/>
  <c r="D73" i="6"/>
  <c r="C73" i="6"/>
  <c r="B73" i="6"/>
  <c r="A73" i="6"/>
  <c r="D72" i="6"/>
  <c r="G72" i="6" s="1"/>
  <c r="H72" i="6" s="1"/>
  <c r="C72" i="6"/>
  <c r="B72" i="6"/>
  <c r="A72" i="6"/>
  <c r="D71" i="6"/>
  <c r="G71" i="6" s="1"/>
  <c r="H71" i="6" s="1"/>
  <c r="C71" i="6"/>
  <c r="B71" i="6"/>
  <c r="A71" i="6"/>
  <c r="D70" i="6"/>
  <c r="G70" i="6" s="1"/>
  <c r="H70" i="6" s="1"/>
  <c r="C70" i="6"/>
  <c r="B70" i="6"/>
  <c r="A70" i="6"/>
  <c r="G69" i="6"/>
  <c r="H69" i="6" s="1"/>
  <c r="D69" i="6"/>
  <c r="C69" i="6"/>
  <c r="B69" i="6"/>
  <c r="A69" i="6"/>
  <c r="D68" i="6"/>
  <c r="G68" i="6" s="1"/>
  <c r="H68" i="6" s="1"/>
  <c r="C68" i="6"/>
  <c r="B68" i="6"/>
  <c r="A68" i="6"/>
  <c r="G67" i="6"/>
  <c r="H67" i="6" s="1"/>
  <c r="D67" i="6"/>
  <c r="C67" i="6"/>
  <c r="B67" i="6"/>
  <c r="A67" i="6"/>
  <c r="G66" i="6"/>
  <c r="H66" i="6" s="1"/>
  <c r="D66" i="6"/>
  <c r="C66" i="6"/>
  <c r="B66" i="6"/>
  <c r="A66" i="6"/>
  <c r="D65" i="6"/>
  <c r="G65" i="6" s="1"/>
  <c r="H65" i="6" s="1"/>
  <c r="C65" i="6"/>
  <c r="B65" i="6"/>
  <c r="A65" i="6"/>
  <c r="D64" i="6"/>
  <c r="G64" i="6" s="1"/>
  <c r="H64" i="6" s="1"/>
  <c r="C64" i="6"/>
  <c r="B64" i="6"/>
  <c r="A64" i="6"/>
  <c r="D63" i="6"/>
  <c r="G63" i="6" s="1"/>
  <c r="H63" i="6" s="1"/>
  <c r="C63" i="6"/>
  <c r="B63" i="6"/>
  <c r="A63" i="6"/>
  <c r="D62" i="6"/>
  <c r="G62" i="6" s="1"/>
  <c r="H62" i="6" s="1"/>
  <c r="C62" i="6"/>
  <c r="B62" i="6"/>
  <c r="A62" i="6"/>
  <c r="G61" i="6"/>
  <c r="H61" i="6" s="1"/>
  <c r="D61" i="6"/>
  <c r="C61" i="6"/>
  <c r="B61" i="6"/>
  <c r="A61" i="6"/>
  <c r="G60" i="6"/>
  <c r="H60" i="6" s="1"/>
  <c r="D60" i="6"/>
  <c r="C60" i="6"/>
  <c r="B60" i="6"/>
  <c r="A60" i="6"/>
  <c r="D59" i="6"/>
  <c r="G59" i="6" s="1"/>
  <c r="H59" i="6" s="1"/>
  <c r="C59" i="6"/>
  <c r="B59" i="6"/>
  <c r="A59" i="6"/>
  <c r="D58" i="6"/>
  <c r="G58" i="6" s="1"/>
  <c r="H58" i="6" s="1"/>
  <c r="C58" i="6"/>
  <c r="B58" i="6"/>
  <c r="A58" i="6"/>
  <c r="D57" i="6"/>
  <c r="G57" i="6" s="1"/>
  <c r="H57" i="6" s="1"/>
  <c r="C57" i="6"/>
  <c r="B57" i="6"/>
  <c r="A57" i="6"/>
  <c r="G56" i="6"/>
  <c r="H56" i="6" s="1"/>
  <c r="J56" i="6" s="1"/>
  <c r="D56" i="6"/>
  <c r="C56" i="6"/>
  <c r="B56" i="6"/>
  <c r="A56" i="6"/>
  <c r="D55" i="6"/>
  <c r="G55" i="6" s="1"/>
  <c r="H55" i="6" s="1"/>
  <c r="C55" i="6"/>
  <c r="B55" i="6"/>
  <c r="A55" i="6"/>
  <c r="G54" i="6"/>
  <c r="H54" i="6" s="1"/>
  <c r="D54" i="6"/>
  <c r="C54" i="6"/>
  <c r="B54" i="6"/>
  <c r="A54" i="6"/>
  <c r="D53" i="6"/>
  <c r="G53" i="6" s="1"/>
  <c r="H53" i="6" s="1"/>
  <c r="C53" i="6"/>
  <c r="B53" i="6"/>
  <c r="A53" i="6"/>
  <c r="G52" i="6"/>
  <c r="H52" i="6" s="1"/>
  <c r="D52" i="6"/>
  <c r="C52" i="6"/>
  <c r="B52" i="6"/>
  <c r="A52" i="6"/>
  <c r="D51" i="6"/>
  <c r="G51" i="6" s="1"/>
  <c r="H51" i="6" s="1"/>
  <c r="C51" i="6"/>
  <c r="B51" i="6"/>
  <c r="A51" i="6"/>
  <c r="G50" i="6"/>
  <c r="H50" i="6" s="1"/>
  <c r="D50" i="6"/>
  <c r="C50" i="6"/>
  <c r="B50" i="6"/>
  <c r="A50" i="6"/>
  <c r="D49" i="6"/>
  <c r="G49" i="6" s="1"/>
  <c r="H49" i="6" s="1"/>
  <c r="C49" i="6"/>
  <c r="B49" i="6"/>
  <c r="A49" i="6"/>
  <c r="G48" i="6"/>
  <c r="H48" i="6" s="1"/>
  <c r="D48" i="6"/>
  <c r="C48" i="6"/>
  <c r="B48" i="6"/>
  <c r="A48" i="6"/>
  <c r="D47" i="6"/>
  <c r="G47" i="6" s="1"/>
  <c r="H47" i="6" s="1"/>
  <c r="C47" i="6"/>
  <c r="B47" i="6"/>
  <c r="A47" i="6"/>
  <c r="G46" i="6"/>
  <c r="H46" i="6" s="1"/>
  <c r="D46" i="6"/>
  <c r="C46" i="6"/>
  <c r="B46" i="6"/>
  <c r="A46" i="6"/>
  <c r="D45" i="6"/>
  <c r="G45" i="6" s="1"/>
  <c r="H45" i="6" s="1"/>
  <c r="C45" i="6"/>
  <c r="B45" i="6"/>
  <c r="A45" i="6"/>
  <c r="G44" i="6"/>
  <c r="H44" i="6" s="1"/>
  <c r="D44" i="6"/>
  <c r="C44" i="6"/>
  <c r="B44" i="6"/>
  <c r="A44" i="6"/>
  <c r="D43" i="6"/>
  <c r="G43" i="6" s="1"/>
  <c r="H43" i="6" s="1"/>
  <c r="C43" i="6"/>
  <c r="B43" i="6"/>
  <c r="A43" i="6"/>
  <c r="G42" i="6"/>
  <c r="H42" i="6" s="1"/>
  <c r="D42" i="6"/>
  <c r="C42" i="6"/>
  <c r="B42" i="6"/>
  <c r="A42" i="6"/>
  <c r="D41" i="6"/>
  <c r="G41" i="6" s="1"/>
  <c r="H41" i="6" s="1"/>
  <c r="C41" i="6"/>
  <c r="B41" i="6"/>
  <c r="A41" i="6"/>
  <c r="G40" i="6"/>
  <c r="H40" i="6" s="1"/>
  <c r="D40" i="6"/>
  <c r="C40" i="6"/>
  <c r="B40" i="6"/>
  <c r="A40" i="6"/>
  <c r="D39" i="6"/>
  <c r="G39" i="6" s="1"/>
  <c r="H39" i="6" s="1"/>
  <c r="C39" i="6"/>
  <c r="B39" i="6"/>
  <c r="A39" i="6"/>
  <c r="G38" i="6"/>
  <c r="H38" i="6" s="1"/>
  <c r="D38" i="6"/>
  <c r="C38" i="6"/>
  <c r="B38" i="6"/>
  <c r="A38" i="6"/>
  <c r="D37" i="6"/>
  <c r="G37" i="6" s="1"/>
  <c r="H37" i="6" s="1"/>
  <c r="C37" i="6"/>
  <c r="B37" i="6"/>
  <c r="A37" i="6"/>
  <c r="G36" i="6"/>
  <c r="H36" i="6" s="1"/>
  <c r="D36" i="6"/>
  <c r="C36" i="6"/>
  <c r="B36" i="6"/>
  <c r="A36" i="6"/>
  <c r="D35" i="6"/>
  <c r="G35" i="6" s="1"/>
  <c r="H35" i="6" s="1"/>
  <c r="C35" i="6"/>
  <c r="B35" i="6"/>
  <c r="A35" i="6"/>
  <c r="G34" i="6"/>
  <c r="H34" i="6" s="1"/>
  <c r="D34" i="6"/>
  <c r="C34" i="6"/>
  <c r="B34" i="6"/>
  <c r="A34" i="6"/>
  <c r="D33" i="6"/>
  <c r="G33" i="6" s="1"/>
  <c r="H33" i="6" s="1"/>
  <c r="C33" i="6"/>
  <c r="B33" i="6"/>
  <c r="A33" i="6"/>
  <c r="G32" i="6"/>
  <c r="H32" i="6" s="1"/>
  <c r="D32" i="6"/>
  <c r="C32" i="6"/>
  <c r="B32" i="6"/>
  <c r="A32" i="6"/>
  <c r="D31" i="6"/>
  <c r="G31" i="6" s="1"/>
  <c r="H31" i="6" s="1"/>
  <c r="C31" i="6"/>
  <c r="B31" i="6"/>
  <c r="A31" i="6"/>
  <c r="G30" i="6"/>
  <c r="H30" i="6" s="1"/>
  <c r="D30" i="6"/>
  <c r="C30" i="6"/>
  <c r="B30" i="6"/>
  <c r="A30" i="6"/>
  <c r="D29" i="6"/>
  <c r="G29" i="6" s="1"/>
  <c r="H29" i="6" s="1"/>
  <c r="C29" i="6"/>
  <c r="B29" i="6"/>
  <c r="A29" i="6"/>
  <c r="G28" i="6"/>
  <c r="H28" i="6" s="1"/>
  <c r="D28" i="6"/>
  <c r="C28" i="6"/>
  <c r="B28" i="6"/>
  <c r="A28" i="6"/>
  <c r="D27" i="6"/>
  <c r="G27" i="6" s="1"/>
  <c r="H27" i="6" s="1"/>
  <c r="C27" i="6"/>
  <c r="B27" i="6"/>
  <c r="A27" i="6"/>
  <c r="G26" i="6"/>
  <c r="H26" i="6" s="1"/>
  <c r="D26" i="6"/>
  <c r="C26" i="6"/>
  <c r="B26" i="6"/>
  <c r="A26" i="6"/>
  <c r="D25" i="6"/>
  <c r="G25" i="6" s="1"/>
  <c r="H25" i="6" s="1"/>
  <c r="C25" i="6"/>
  <c r="B25" i="6"/>
  <c r="A25" i="6"/>
  <c r="G24" i="6"/>
  <c r="H24" i="6" s="1"/>
  <c r="D24" i="6"/>
  <c r="C24" i="6"/>
  <c r="B24" i="6"/>
  <c r="A24" i="6"/>
  <c r="D23" i="6"/>
  <c r="G23" i="6" s="1"/>
  <c r="H23" i="6" s="1"/>
  <c r="C23" i="6"/>
  <c r="B23" i="6"/>
  <c r="A23" i="6"/>
  <c r="D22" i="6"/>
  <c r="G22" i="6" s="1"/>
  <c r="H22" i="6" s="1"/>
  <c r="C22" i="6"/>
  <c r="B22" i="6"/>
  <c r="A22" i="6"/>
  <c r="D21" i="6"/>
  <c r="G21" i="6" s="1"/>
  <c r="H21" i="6" s="1"/>
  <c r="C21" i="6"/>
  <c r="B21" i="6"/>
  <c r="A21" i="6"/>
  <c r="D20" i="6"/>
  <c r="G20" i="6" s="1"/>
  <c r="H20" i="6" s="1"/>
  <c r="C20" i="6"/>
  <c r="B20" i="6"/>
  <c r="A20" i="6"/>
  <c r="D19" i="6"/>
  <c r="G19" i="6" s="1"/>
  <c r="H19" i="6" s="1"/>
  <c r="C19" i="6"/>
  <c r="B19" i="6"/>
  <c r="A19" i="6"/>
  <c r="G18" i="6"/>
  <c r="H18" i="6" s="1"/>
  <c r="D18" i="6"/>
  <c r="C18" i="6"/>
  <c r="B18" i="6"/>
  <c r="A18" i="6"/>
  <c r="D17" i="6"/>
  <c r="G17" i="6" s="1"/>
  <c r="H17" i="6" s="1"/>
  <c r="C17" i="6"/>
  <c r="B17" i="6"/>
  <c r="A17" i="6"/>
  <c r="G16" i="6"/>
  <c r="H16" i="6" s="1"/>
  <c r="C16" i="6"/>
  <c r="B16" i="6"/>
  <c r="A16" i="6"/>
  <c r="G15" i="6"/>
  <c r="H15" i="6" s="1"/>
  <c r="C15" i="6"/>
  <c r="B15" i="6"/>
  <c r="A15" i="6"/>
  <c r="D14" i="6"/>
  <c r="G14" i="6" s="1"/>
  <c r="H14" i="6" s="1"/>
  <c r="C14" i="6"/>
  <c r="B14" i="6"/>
  <c r="A14" i="6"/>
  <c r="D13" i="6"/>
  <c r="G13" i="6" s="1"/>
  <c r="H13" i="6" s="1"/>
  <c r="C13" i="6"/>
  <c r="B13" i="6"/>
  <c r="A13" i="6"/>
  <c r="D12" i="6"/>
  <c r="G12" i="6" s="1"/>
  <c r="H12" i="6" s="1"/>
  <c r="C12" i="6"/>
  <c r="B12" i="6"/>
  <c r="A12" i="6"/>
  <c r="D11" i="6"/>
  <c r="G11" i="6" s="1"/>
  <c r="H11" i="6" s="1"/>
  <c r="C11" i="6"/>
  <c r="B11" i="6"/>
  <c r="A11" i="6"/>
  <c r="G10" i="6"/>
  <c r="H10" i="6" s="1"/>
  <c r="D10" i="6"/>
  <c r="C10" i="6"/>
  <c r="B10" i="6"/>
  <c r="A10" i="6"/>
  <c r="G9" i="6"/>
  <c r="H9" i="6" s="1"/>
  <c r="C9" i="6"/>
  <c r="B9" i="6"/>
  <c r="A9" i="6"/>
  <c r="D8" i="6"/>
  <c r="G8" i="6" s="1"/>
  <c r="H8" i="6" s="1"/>
  <c r="C8" i="6"/>
  <c r="B8" i="6"/>
  <c r="A8" i="6"/>
  <c r="D7" i="6"/>
  <c r="G7" i="6" s="1"/>
  <c r="H7" i="6" s="1"/>
  <c r="C7" i="6"/>
  <c r="B7" i="6"/>
  <c r="A7" i="6"/>
  <c r="D6" i="6"/>
  <c r="G6" i="6" s="1"/>
  <c r="H6" i="6" s="1"/>
  <c r="C6" i="6"/>
  <c r="B6" i="6"/>
  <c r="A6" i="6"/>
  <c r="D5" i="6"/>
  <c r="G5" i="6" s="1"/>
  <c r="H5" i="6" s="1"/>
  <c r="C5" i="6"/>
  <c r="B5" i="6"/>
  <c r="A5" i="6"/>
  <c r="D4" i="6"/>
  <c r="G4" i="6" s="1"/>
  <c r="H4" i="6" s="1"/>
  <c r="C4" i="6"/>
  <c r="B4" i="6"/>
  <c r="A4" i="6"/>
  <c r="D3" i="6"/>
  <c r="G3" i="6" s="1"/>
  <c r="H3" i="6" s="1"/>
  <c r="C3" i="6"/>
  <c r="G33" i="5" s="1"/>
  <c r="B157" i="9" s="1"/>
  <c r="B3" i="6"/>
  <c r="A3" i="6"/>
  <c r="D2" i="6"/>
  <c r="G2" i="6" s="1"/>
  <c r="H2" i="6" s="1"/>
  <c r="C2" i="6"/>
  <c r="B2" i="6"/>
  <c r="A2" i="6"/>
  <c r="C37" i="5"/>
  <c r="C81" i="9" s="1"/>
  <c r="C36" i="5"/>
  <c r="C80" i="9" s="1"/>
  <c r="C35" i="5"/>
  <c r="C79" i="9" s="1"/>
  <c r="C34" i="5"/>
  <c r="C78" i="9" s="1"/>
  <c r="B78" i="9"/>
  <c r="C33" i="5"/>
  <c r="C77" i="9" s="1"/>
  <c r="B77" i="9"/>
  <c r="C32" i="5"/>
  <c r="C76" i="9" s="1"/>
  <c r="C31" i="5"/>
  <c r="C75" i="9" s="1"/>
  <c r="B75" i="9"/>
  <c r="C30" i="5"/>
  <c r="C74" i="9" s="1"/>
  <c r="B74" i="9"/>
  <c r="C29" i="5"/>
  <c r="C73" i="9" s="1"/>
  <c r="B73" i="9"/>
  <c r="C28" i="5"/>
  <c r="C72" i="9" s="1"/>
  <c r="B72" i="9"/>
  <c r="C27" i="5"/>
  <c r="C71" i="9" s="1"/>
  <c r="B71" i="9"/>
  <c r="C26" i="5"/>
  <c r="C70" i="9" s="1"/>
  <c r="B70" i="9"/>
  <c r="C25" i="5"/>
  <c r="C69" i="9" s="1"/>
  <c r="C24" i="5"/>
  <c r="C68" i="9" s="1"/>
  <c r="C23" i="5"/>
  <c r="C67" i="9" s="1"/>
  <c r="B67" i="9"/>
  <c r="C22" i="5"/>
  <c r="C66" i="9" s="1"/>
  <c r="C21" i="5"/>
  <c r="C65" i="9" s="1"/>
  <c r="B65" i="9"/>
  <c r="C20" i="5"/>
  <c r="C19" i="5"/>
  <c r="C63" i="9" s="1"/>
  <c r="C18" i="5"/>
  <c r="C62" i="9" s="1"/>
  <c r="C17" i="5"/>
  <c r="C61" i="9" s="1"/>
  <c r="C16" i="5"/>
  <c r="C60" i="9" s="1"/>
  <c r="C15" i="5"/>
  <c r="C59" i="9" s="1"/>
  <c r="B59" i="9"/>
  <c r="C14" i="5"/>
  <c r="C58" i="9" s="1"/>
  <c r="B58" i="9"/>
  <c r="C13" i="5"/>
  <c r="C57" i="9" s="1"/>
  <c r="B57" i="9"/>
  <c r="C12" i="5"/>
  <c r="C56" i="9" s="1"/>
  <c r="B56" i="9"/>
  <c r="C9" i="5"/>
  <c r="C53" i="9" s="1"/>
  <c r="C8" i="5"/>
  <c r="C52" i="9" s="1"/>
  <c r="B52" i="9"/>
  <c r="C7" i="5"/>
  <c r="C51" i="9" s="1"/>
  <c r="B51" i="9"/>
  <c r="C6" i="5"/>
  <c r="C5" i="5"/>
  <c r="C49" i="9" s="1"/>
  <c r="B49" i="9"/>
  <c r="C4" i="5"/>
  <c r="C48" i="9" s="1"/>
  <c r="B48" i="9"/>
  <c r="C3" i="5"/>
  <c r="C2" i="5"/>
  <c r="C46" i="9" s="1"/>
  <c r="B46" i="9"/>
  <c r="I501" i="4"/>
  <c r="H501" i="4"/>
  <c r="I500" i="4"/>
  <c r="H500" i="4"/>
  <c r="I499" i="4"/>
  <c r="H499" i="4"/>
  <c r="I498" i="4"/>
  <c r="H498" i="4"/>
  <c r="I497" i="4"/>
  <c r="H497" i="4"/>
  <c r="I496" i="4"/>
  <c r="H496" i="4"/>
  <c r="I495" i="4"/>
  <c r="H495" i="4"/>
  <c r="I494" i="4"/>
  <c r="H494" i="4"/>
  <c r="I493" i="4"/>
  <c r="H493" i="4"/>
  <c r="I492" i="4"/>
  <c r="H492" i="4"/>
  <c r="I491" i="4"/>
  <c r="H491" i="4"/>
  <c r="I490" i="4"/>
  <c r="H490" i="4"/>
  <c r="I489" i="4"/>
  <c r="H489" i="4"/>
  <c r="I488" i="4"/>
  <c r="H488" i="4"/>
  <c r="I487" i="4"/>
  <c r="H487" i="4"/>
  <c r="I486" i="4"/>
  <c r="H486" i="4"/>
  <c r="I485" i="4"/>
  <c r="H485" i="4"/>
  <c r="I484" i="4"/>
  <c r="H484" i="4"/>
  <c r="I483" i="4"/>
  <c r="H483" i="4"/>
  <c r="I482" i="4"/>
  <c r="H482" i="4"/>
  <c r="I481" i="4"/>
  <c r="H481" i="4"/>
  <c r="I480" i="4"/>
  <c r="H480" i="4"/>
  <c r="I479" i="4"/>
  <c r="H479" i="4"/>
  <c r="I478" i="4"/>
  <c r="H478" i="4"/>
  <c r="I477" i="4"/>
  <c r="H477" i="4"/>
  <c r="I476" i="4"/>
  <c r="H476" i="4"/>
  <c r="I475" i="4"/>
  <c r="H475" i="4"/>
  <c r="I474" i="4"/>
  <c r="H474" i="4"/>
  <c r="I473" i="4"/>
  <c r="H473" i="4"/>
  <c r="I472" i="4"/>
  <c r="H472" i="4"/>
  <c r="I471" i="4"/>
  <c r="H471" i="4"/>
  <c r="I470" i="4"/>
  <c r="H470" i="4"/>
  <c r="I469" i="4"/>
  <c r="H469" i="4"/>
  <c r="I468" i="4"/>
  <c r="H468" i="4"/>
  <c r="I467" i="4"/>
  <c r="H467" i="4"/>
  <c r="I466" i="4"/>
  <c r="H466" i="4"/>
  <c r="I465" i="4"/>
  <c r="H465" i="4"/>
  <c r="I464" i="4"/>
  <c r="H464" i="4"/>
  <c r="I463" i="4"/>
  <c r="H463" i="4"/>
  <c r="I462" i="4"/>
  <c r="H462" i="4"/>
  <c r="I461" i="4"/>
  <c r="H461" i="4"/>
  <c r="I460" i="4"/>
  <c r="H460" i="4"/>
  <c r="I459" i="4"/>
  <c r="H459" i="4"/>
  <c r="I458" i="4"/>
  <c r="H458" i="4"/>
  <c r="I457" i="4"/>
  <c r="H457" i="4"/>
  <c r="I456" i="4"/>
  <c r="H456" i="4"/>
  <c r="I455" i="4"/>
  <c r="H455" i="4"/>
  <c r="I454" i="4"/>
  <c r="H454" i="4"/>
  <c r="I453" i="4"/>
  <c r="H453" i="4"/>
  <c r="I452" i="4"/>
  <c r="H452" i="4"/>
  <c r="I451" i="4"/>
  <c r="H451" i="4"/>
  <c r="I450" i="4"/>
  <c r="H450" i="4"/>
  <c r="I449" i="4"/>
  <c r="H449" i="4"/>
  <c r="I448" i="4"/>
  <c r="H448" i="4"/>
  <c r="I447" i="4"/>
  <c r="H447" i="4"/>
  <c r="I446" i="4"/>
  <c r="H446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I438" i="4"/>
  <c r="H438" i="4"/>
  <c r="I437" i="4"/>
  <c r="H437" i="4"/>
  <c r="I436" i="4"/>
  <c r="H436" i="4"/>
  <c r="I435" i="4"/>
  <c r="H435" i="4"/>
  <c r="I434" i="4"/>
  <c r="H434" i="4"/>
  <c r="I433" i="4"/>
  <c r="H433" i="4"/>
  <c r="I432" i="4"/>
  <c r="H432" i="4"/>
  <c r="I431" i="4"/>
  <c r="H431" i="4"/>
  <c r="I430" i="4"/>
  <c r="H430" i="4"/>
  <c r="I429" i="4"/>
  <c r="H429" i="4"/>
  <c r="I428" i="4"/>
  <c r="H428" i="4"/>
  <c r="I427" i="4"/>
  <c r="H427" i="4"/>
  <c r="I426" i="4"/>
  <c r="H426" i="4"/>
  <c r="I425" i="4"/>
  <c r="H425" i="4"/>
  <c r="I424" i="4"/>
  <c r="H424" i="4"/>
  <c r="I423" i="4"/>
  <c r="H423" i="4"/>
  <c r="I422" i="4"/>
  <c r="H422" i="4"/>
  <c r="I421" i="4"/>
  <c r="H421" i="4"/>
  <c r="I420" i="4"/>
  <c r="H420" i="4"/>
  <c r="I419" i="4"/>
  <c r="H419" i="4"/>
  <c r="I418" i="4"/>
  <c r="H418" i="4"/>
  <c r="I417" i="4"/>
  <c r="H417" i="4"/>
  <c r="I416" i="4"/>
  <c r="H416" i="4"/>
  <c r="I415" i="4"/>
  <c r="H415" i="4"/>
  <c r="I414" i="4"/>
  <c r="H414" i="4"/>
  <c r="I413" i="4"/>
  <c r="H413" i="4"/>
  <c r="I412" i="4"/>
  <c r="H412" i="4"/>
  <c r="I411" i="4"/>
  <c r="H411" i="4"/>
  <c r="I410" i="4"/>
  <c r="H410" i="4"/>
  <c r="I409" i="4"/>
  <c r="H409" i="4"/>
  <c r="I408" i="4"/>
  <c r="H408" i="4"/>
  <c r="I407" i="4"/>
  <c r="H407" i="4"/>
  <c r="I406" i="4"/>
  <c r="H406" i="4"/>
  <c r="I405" i="4"/>
  <c r="H405" i="4"/>
  <c r="I404" i="4"/>
  <c r="H404" i="4"/>
  <c r="I403" i="4"/>
  <c r="H403" i="4"/>
  <c r="I402" i="4"/>
  <c r="H402" i="4"/>
  <c r="I401" i="4"/>
  <c r="H401" i="4"/>
  <c r="I400" i="4"/>
  <c r="H400" i="4"/>
  <c r="I399" i="4"/>
  <c r="H399" i="4"/>
  <c r="I398" i="4"/>
  <c r="H398" i="4"/>
  <c r="I397" i="4"/>
  <c r="H397" i="4"/>
  <c r="I396" i="4"/>
  <c r="H396" i="4"/>
  <c r="I395" i="4"/>
  <c r="H395" i="4"/>
  <c r="I394" i="4"/>
  <c r="H394" i="4"/>
  <c r="I393" i="4"/>
  <c r="H393" i="4"/>
  <c r="I392" i="4"/>
  <c r="H392" i="4"/>
  <c r="I391" i="4"/>
  <c r="H391" i="4"/>
  <c r="I390" i="4"/>
  <c r="H390" i="4"/>
  <c r="I389" i="4"/>
  <c r="H389" i="4"/>
  <c r="I388" i="4"/>
  <c r="H388" i="4"/>
  <c r="I387" i="4"/>
  <c r="H387" i="4"/>
  <c r="I386" i="4"/>
  <c r="H386" i="4"/>
  <c r="I385" i="4"/>
  <c r="H385" i="4"/>
  <c r="I384" i="4"/>
  <c r="H384" i="4"/>
  <c r="I383" i="4"/>
  <c r="H383" i="4"/>
  <c r="I382" i="4"/>
  <c r="H382" i="4"/>
  <c r="I381" i="4"/>
  <c r="H381" i="4"/>
  <c r="I380" i="4"/>
  <c r="H380" i="4"/>
  <c r="I379" i="4"/>
  <c r="H379" i="4"/>
  <c r="I378" i="4"/>
  <c r="H378" i="4"/>
  <c r="I377" i="4"/>
  <c r="H377" i="4"/>
  <c r="I376" i="4"/>
  <c r="H376" i="4"/>
  <c r="I375" i="4"/>
  <c r="H375" i="4"/>
  <c r="I374" i="4"/>
  <c r="H374" i="4"/>
  <c r="I373" i="4"/>
  <c r="H373" i="4"/>
  <c r="I372" i="4"/>
  <c r="H372" i="4"/>
  <c r="I371" i="4"/>
  <c r="H371" i="4"/>
  <c r="I370" i="4"/>
  <c r="H370" i="4"/>
  <c r="I369" i="4"/>
  <c r="H369" i="4"/>
  <c r="I368" i="4"/>
  <c r="H368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4" i="4"/>
  <c r="H304" i="4"/>
  <c r="I303" i="4"/>
  <c r="H303" i="4"/>
  <c r="I302" i="4"/>
  <c r="H302" i="4"/>
  <c r="I301" i="4"/>
  <c r="H301" i="4"/>
  <c r="I300" i="4"/>
  <c r="H300" i="4"/>
  <c r="I299" i="4"/>
  <c r="H299" i="4"/>
  <c r="I298" i="4"/>
  <c r="H298" i="4"/>
  <c r="I297" i="4"/>
  <c r="H297" i="4"/>
  <c r="I296" i="4"/>
  <c r="H296" i="4"/>
  <c r="I295" i="4"/>
  <c r="H295" i="4"/>
  <c r="I294" i="4"/>
  <c r="H294" i="4"/>
  <c r="I293" i="4"/>
  <c r="H293" i="4"/>
  <c r="I292" i="4"/>
  <c r="H292" i="4"/>
  <c r="I291" i="4"/>
  <c r="H291" i="4"/>
  <c r="I290" i="4"/>
  <c r="H290" i="4"/>
  <c r="I289" i="4"/>
  <c r="H289" i="4"/>
  <c r="I288" i="4"/>
  <c r="H288" i="4"/>
  <c r="I287" i="4"/>
  <c r="H287" i="4"/>
  <c r="I286" i="4"/>
  <c r="H286" i="4"/>
  <c r="I285" i="4"/>
  <c r="H285" i="4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268" i="4"/>
  <c r="H268" i="4"/>
  <c r="I267" i="4"/>
  <c r="H267" i="4"/>
  <c r="I266" i="4"/>
  <c r="H266" i="4"/>
  <c r="I265" i="4"/>
  <c r="H265" i="4"/>
  <c r="I264" i="4"/>
  <c r="H264" i="4"/>
  <c r="I263" i="4"/>
  <c r="H263" i="4"/>
  <c r="I262" i="4"/>
  <c r="H262" i="4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 l="1"/>
  <c r="H13" i="8"/>
  <c r="A137" i="9"/>
  <c r="C10" i="5"/>
  <c r="C54" i="9" s="1"/>
  <c r="A138" i="9"/>
  <c r="C11" i="5"/>
  <c r="C55" i="9" s="1"/>
  <c r="A139" i="9"/>
  <c r="A54" i="9"/>
  <c r="D102" i="9"/>
  <c r="B102" i="9"/>
  <c r="E102" i="9" s="1"/>
  <c r="D117" i="9"/>
  <c r="C96" i="9"/>
  <c r="B111" i="9"/>
  <c r="E111" i="9" s="1"/>
  <c r="B96" i="9"/>
  <c r="E96" i="9" s="1"/>
  <c r="C108" i="9"/>
  <c r="C111" i="9"/>
  <c r="C97" i="9"/>
  <c r="C88" i="9"/>
  <c r="B118" i="9"/>
  <c r="E118" i="9" s="1"/>
  <c r="D87" i="9"/>
  <c r="D118" i="9"/>
  <c r="B97" i="9"/>
  <c r="E97" i="9" s="1"/>
  <c r="D104" i="9"/>
  <c r="E104" i="9" s="1"/>
  <c r="B112" i="9"/>
  <c r="E112" i="9" s="1"/>
  <c r="B121" i="9"/>
  <c r="E121" i="9" s="1"/>
  <c r="C105" i="9"/>
  <c r="C121" i="9"/>
  <c r="C120" i="9"/>
  <c r="B105" i="9"/>
  <c r="E105" i="9" s="1"/>
  <c r="D91" i="9"/>
  <c r="C104" i="9"/>
  <c r="C112" i="9"/>
  <c r="C92" i="9"/>
  <c r="B101" i="9"/>
  <c r="E101" i="9" s="1"/>
  <c r="D107" i="9"/>
  <c r="D88" i="9"/>
  <c r="E88" i="9" s="1"/>
  <c r="D92" i="9"/>
  <c r="E92" i="9" s="1"/>
  <c r="C101" i="9"/>
  <c r="B117" i="9"/>
  <c r="E117" i="9" s="1"/>
  <c r="D120" i="9"/>
  <c r="B108" i="9"/>
  <c r="E108" i="9" s="1"/>
  <c r="G10" i="5"/>
  <c r="B134" i="9" s="1"/>
  <c r="G15" i="5"/>
  <c r="B139" i="9" s="1"/>
  <c r="G34" i="5"/>
  <c r="B158" i="9" s="1"/>
  <c r="G31" i="5"/>
  <c r="B155" i="9" s="1"/>
  <c r="G20" i="5"/>
  <c r="B144" i="9" s="1"/>
  <c r="H9" i="8"/>
  <c r="G16" i="8"/>
  <c r="H16" i="8" s="1"/>
  <c r="E20" i="5"/>
  <c r="D64" i="9" s="1"/>
  <c r="H4" i="8"/>
  <c r="F13" i="8"/>
  <c r="E4" i="5"/>
  <c r="D48" i="9" s="1"/>
  <c r="E25" i="5"/>
  <c r="D69" i="9" s="1"/>
  <c r="E32" i="5"/>
  <c r="D76" i="9" s="1"/>
  <c r="E36" i="5"/>
  <c r="D80" i="9" s="1"/>
  <c r="E16" i="5"/>
  <c r="D60" i="9" s="1"/>
  <c r="H14" i="8"/>
  <c r="F17" i="8"/>
  <c r="H2" i="8"/>
  <c r="E9" i="5"/>
  <c r="D53" i="9" s="1"/>
  <c r="F20" i="8"/>
  <c r="J53" i="6"/>
  <c r="I53" i="6"/>
  <c r="J97" i="6"/>
  <c r="I97" i="6"/>
  <c r="J126" i="6"/>
  <c r="I126" i="6"/>
  <c r="J137" i="6"/>
  <c r="I137" i="6"/>
  <c r="J159" i="6"/>
  <c r="I159" i="6"/>
  <c r="J170" i="6"/>
  <c r="I170" i="6"/>
  <c r="J181" i="6"/>
  <c r="I181" i="6"/>
  <c r="I188" i="6"/>
  <c r="J188" i="6"/>
  <c r="J301" i="6"/>
  <c r="I301" i="6"/>
  <c r="J17" i="6"/>
  <c r="I17" i="6"/>
  <c r="J24" i="6"/>
  <c r="I24" i="6"/>
  <c r="J246" i="6"/>
  <c r="I246" i="6"/>
  <c r="J3" i="6"/>
  <c r="I3" i="6"/>
  <c r="J10" i="6"/>
  <c r="I10" i="6"/>
  <c r="J42" i="6"/>
  <c r="I42" i="6"/>
  <c r="J71" i="6"/>
  <c r="I71" i="6"/>
  <c r="J82" i="6"/>
  <c r="I82" i="6"/>
  <c r="J104" i="6"/>
  <c r="I104" i="6"/>
  <c r="J115" i="6"/>
  <c r="I115" i="6"/>
  <c r="J133" i="6"/>
  <c r="I133" i="6"/>
  <c r="J166" i="6"/>
  <c r="I166" i="6"/>
  <c r="I177" i="6"/>
  <c r="J177" i="6"/>
  <c r="I260" i="6"/>
  <c r="J260" i="6"/>
  <c r="I314" i="6"/>
  <c r="J314" i="6"/>
  <c r="J21" i="6"/>
  <c r="I21" i="6"/>
  <c r="J28" i="6"/>
  <c r="I28" i="6"/>
  <c r="J64" i="6"/>
  <c r="I64" i="6"/>
  <c r="J93" i="6"/>
  <c r="I93" i="6"/>
  <c r="J7" i="6"/>
  <c r="I7" i="6"/>
  <c r="J14" i="6"/>
  <c r="I14" i="6"/>
  <c r="J39" i="6"/>
  <c r="I39" i="6"/>
  <c r="J46" i="6"/>
  <c r="I46" i="6"/>
  <c r="J75" i="6"/>
  <c r="I75" i="6"/>
  <c r="J108" i="6"/>
  <c r="I108" i="6"/>
  <c r="I119" i="6"/>
  <c r="J119" i="6"/>
  <c r="I141" i="6"/>
  <c r="J141" i="6"/>
  <c r="J152" i="6"/>
  <c r="I152" i="6"/>
  <c r="I291" i="6"/>
  <c r="J291" i="6"/>
  <c r="J25" i="6"/>
  <c r="I25" i="6"/>
  <c r="J32" i="6"/>
  <c r="I32" i="6"/>
  <c r="J57" i="6"/>
  <c r="I57" i="6"/>
  <c r="J68" i="6"/>
  <c r="I68" i="6"/>
  <c r="J79" i="6"/>
  <c r="I79" i="6"/>
  <c r="J112" i="6"/>
  <c r="I112" i="6"/>
  <c r="I123" i="6"/>
  <c r="J123" i="6"/>
  <c r="J163" i="6"/>
  <c r="I163" i="6"/>
  <c r="I192" i="6"/>
  <c r="J192" i="6"/>
  <c r="J230" i="6"/>
  <c r="I230" i="6"/>
  <c r="I318" i="6"/>
  <c r="J318" i="6"/>
  <c r="J211" i="6"/>
  <c r="I211" i="6"/>
  <c r="J35" i="6"/>
  <c r="I35" i="6"/>
  <c r="J11" i="6"/>
  <c r="I11" i="6"/>
  <c r="J18" i="6"/>
  <c r="I18" i="6"/>
  <c r="J43" i="6"/>
  <c r="I43" i="6"/>
  <c r="J50" i="6"/>
  <c r="I50" i="6"/>
  <c r="J72" i="6"/>
  <c r="I72" i="6"/>
  <c r="J83" i="6"/>
  <c r="I83" i="6"/>
  <c r="J101" i="6"/>
  <c r="I101" i="6"/>
  <c r="J134" i="6"/>
  <c r="I134" i="6"/>
  <c r="I145" i="6"/>
  <c r="J145" i="6"/>
  <c r="J167" i="6"/>
  <c r="I167" i="6"/>
  <c r="J178" i="6"/>
  <c r="I178" i="6"/>
  <c r="I196" i="6"/>
  <c r="J196" i="6"/>
  <c r="J4" i="6"/>
  <c r="I4" i="6"/>
  <c r="J29" i="6"/>
  <c r="I29" i="6"/>
  <c r="J36" i="6"/>
  <c r="I36" i="6"/>
  <c r="J61" i="6"/>
  <c r="I61" i="6"/>
  <c r="J65" i="6"/>
  <c r="I65" i="6"/>
  <c r="J94" i="6"/>
  <c r="I94" i="6"/>
  <c r="J105" i="6"/>
  <c r="I105" i="6"/>
  <c r="J127" i="6"/>
  <c r="I127" i="6"/>
  <c r="J138" i="6"/>
  <c r="I138" i="6"/>
  <c r="I149" i="6"/>
  <c r="J149" i="6"/>
  <c r="J160" i="6"/>
  <c r="I160" i="6"/>
  <c r="J185" i="6"/>
  <c r="I185" i="6"/>
  <c r="I209" i="6"/>
  <c r="J209" i="6"/>
  <c r="I278" i="6"/>
  <c r="J278" i="6"/>
  <c r="J295" i="6"/>
  <c r="I295" i="6"/>
  <c r="J15" i="6"/>
  <c r="I15" i="6"/>
  <c r="J22" i="6"/>
  <c r="I22" i="6"/>
  <c r="J47" i="6"/>
  <c r="I47" i="6"/>
  <c r="J54" i="6"/>
  <c r="I54" i="6"/>
  <c r="J76" i="6"/>
  <c r="I76" i="6"/>
  <c r="J87" i="6"/>
  <c r="I87" i="6"/>
  <c r="I109" i="6"/>
  <c r="J109" i="6"/>
  <c r="J120" i="6"/>
  <c r="I120" i="6"/>
  <c r="J153" i="6"/>
  <c r="I153" i="6"/>
  <c r="J171" i="6"/>
  <c r="I171" i="6"/>
  <c r="I200" i="6"/>
  <c r="J200" i="6"/>
  <c r="I302" i="6"/>
  <c r="J302" i="6"/>
  <c r="J8" i="6"/>
  <c r="I8" i="6"/>
  <c r="J33" i="6"/>
  <c r="I33" i="6"/>
  <c r="J40" i="6"/>
  <c r="I40" i="6"/>
  <c r="J58" i="6"/>
  <c r="I58" i="6"/>
  <c r="J80" i="6"/>
  <c r="I80" i="6"/>
  <c r="I91" i="6"/>
  <c r="J91" i="6"/>
  <c r="J131" i="6"/>
  <c r="I131" i="6"/>
  <c r="J164" i="6"/>
  <c r="I164" i="6"/>
  <c r="J175" i="6"/>
  <c r="I175" i="6"/>
  <c r="I228" i="6"/>
  <c r="J228" i="6"/>
  <c r="J49" i="6"/>
  <c r="I49" i="6"/>
  <c r="J100" i="6"/>
  <c r="I100" i="6"/>
  <c r="I411" i="6"/>
  <c r="J411" i="6"/>
  <c r="J102" i="6"/>
  <c r="I102" i="6"/>
  <c r="J179" i="6"/>
  <c r="I179" i="6"/>
  <c r="J23" i="6"/>
  <c r="I23" i="6"/>
  <c r="J30" i="6"/>
  <c r="I30" i="6"/>
  <c r="J55" i="6"/>
  <c r="I55" i="6"/>
  <c r="I77" i="6"/>
  <c r="J77" i="6"/>
  <c r="J88" i="6"/>
  <c r="I88" i="6"/>
  <c r="J121" i="6"/>
  <c r="I121" i="6"/>
  <c r="J139" i="6"/>
  <c r="I139" i="6"/>
  <c r="J172" i="6"/>
  <c r="I172" i="6"/>
  <c r="J183" i="6"/>
  <c r="I183" i="6"/>
  <c r="J190" i="6"/>
  <c r="I190" i="6"/>
  <c r="I316" i="6"/>
  <c r="J316" i="6"/>
  <c r="J51" i="6"/>
  <c r="I51" i="6"/>
  <c r="J73" i="6"/>
  <c r="I73" i="6"/>
  <c r="J41" i="6"/>
  <c r="I41" i="6"/>
  <c r="J48" i="6"/>
  <c r="I48" i="6"/>
  <c r="J99" i="6"/>
  <c r="I99" i="6"/>
  <c r="J132" i="6"/>
  <c r="I132" i="6"/>
  <c r="J143" i="6"/>
  <c r="I143" i="6"/>
  <c r="J176" i="6"/>
  <c r="I176" i="6"/>
  <c r="J111" i="6"/>
  <c r="I111" i="6"/>
  <c r="J155" i="6"/>
  <c r="I155" i="6"/>
  <c r="J26" i="6"/>
  <c r="I26" i="6"/>
  <c r="J135" i="6"/>
  <c r="I135" i="6"/>
  <c r="J146" i="6"/>
  <c r="I146" i="6"/>
  <c r="J5" i="6"/>
  <c r="I5" i="6"/>
  <c r="J12" i="6"/>
  <c r="I12" i="6"/>
  <c r="J62" i="6"/>
  <c r="I62" i="6"/>
  <c r="J106" i="6"/>
  <c r="I106" i="6"/>
  <c r="J161" i="6"/>
  <c r="I161" i="6"/>
  <c r="J34" i="6"/>
  <c r="I34" i="6"/>
  <c r="J70" i="6"/>
  <c r="I70" i="6"/>
  <c r="I81" i="6"/>
  <c r="J81" i="6"/>
  <c r="J103" i="6"/>
  <c r="I103" i="6"/>
  <c r="J114" i="6"/>
  <c r="I114" i="6"/>
  <c r="J136" i="6"/>
  <c r="I136" i="6"/>
  <c r="J147" i="6"/>
  <c r="I147" i="6"/>
  <c r="J165" i="6"/>
  <c r="I165" i="6"/>
  <c r="J194" i="6"/>
  <c r="I194" i="6"/>
  <c r="J198" i="6"/>
  <c r="I198" i="6"/>
  <c r="J214" i="6"/>
  <c r="I214" i="6"/>
  <c r="I276" i="6"/>
  <c r="J276" i="6"/>
  <c r="J67" i="6"/>
  <c r="I67" i="6"/>
  <c r="J144" i="6"/>
  <c r="I144" i="6"/>
  <c r="J19" i="6"/>
  <c r="I19" i="6"/>
  <c r="J69" i="6"/>
  <c r="I69" i="6"/>
  <c r="I113" i="6"/>
  <c r="J113" i="6"/>
  <c r="J168" i="6"/>
  <c r="I168" i="6"/>
  <c r="J197" i="6"/>
  <c r="I197" i="6"/>
  <c r="I286" i="6"/>
  <c r="J286" i="6"/>
  <c r="J37" i="6"/>
  <c r="I37" i="6"/>
  <c r="J44" i="6"/>
  <c r="I44" i="6"/>
  <c r="J95" i="6"/>
  <c r="I95" i="6"/>
  <c r="J117" i="6"/>
  <c r="I117" i="6"/>
  <c r="J128" i="6"/>
  <c r="I128" i="6"/>
  <c r="J157" i="6"/>
  <c r="I157" i="6"/>
  <c r="J9" i="6"/>
  <c r="I9" i="6"/>
  <c r="J16" i="6"/>
  <c r="I16" i="6"/>
  <c r="I59" i="6"/>
  <c r="J59" i="6"/>
  <c r="J2" i="6"/>
  <c r="I2" i="6"/>
  <c r="J27" i="6"/>
  <c r="I27" i="6"/>
  <c r="J13" i="6"/>
  <c r="I13" i="6"/>
  <c r="J20" i="6"/>
  <c r="I20" i="6"/>
  <c r="J45" i="6"/>
  <c r="I45" i="6"/>
  <c r="J52" i="6"/>
  <c r="I52" i="6"/>
  <c r="J63" i="6"/>
  <c r="I63" i="6"/>
  <c r="J74" i="6"/>
  <c r="I74" i="6"/>
  <c r="I85" i="6"/>
  <c r="J85" i="6"/>
  <c r="J96" i="6"/>
  <c r="I96" i="6"/>
  <c r="J125" i="6"/>
  <c r="I125" i="6"/>
  <c r="J129" i="6"/>
  <c r="I129" i="6"/>
  <c r="J158" i="6"/>
  <c r="I158" i="6"/>
  <c r="J169" i="6"/>
  <c r="I169" i="6"/>
  <c r="J187" i="6"/>
  <c r="I187" i="6"/>
  <c r="I280" i="6"/>
  <c r="J280" i="6"/>
  <c r="J213" i="6"/>
  <c r="I213" i="6"/>
  <c r="J6" i="6"/>
  <c r="I6" i="6"/>
  <c r="J31" i="6"/>
  <c r="I31" i="6"/>
  <c r="J38" i="6"/>
  <c r="I38" i="6"/>
  <c r="J89" i="6"/>
  <c r="I89" i="6"/>
  <c r="J107" i="6"/>
  <c r="I107" i="6"/>
  <c r="J140" i="6"/>
  <c r="I140" i="6"/>
  <c r="I151" i="6"/>
  <c r="J151" i="6"/>
  <c r="I173" i="6"/>
  <c r="J173" i="6"/>
  <c r="I284" i="6"/>
  <c r="J284" i="6"/>
  <c r="I333" i="6"/>
  <c r="J333" i="6"/>
  <c r="J380" i="6"/>
  <c r="I380" i="6"/>
  <c r="J60" i="6"/>
  <c r="I60" i="6"/>
  <c r="J124" i="6"/>
  <c r="I124" i="6"/>
  <c r="I408" i="6"/>
  <c r="J408" i="6"/>
  <c r="E6" i="5"/>
  <c r="G12" i="5"/>
  <c r="B136" i="9" s="1"/>
  <c r="E22" i="5"/>
  <c r="F25" i="5"/>
  <c r="E69" i="9" s="1"/>
  <c r="G28" i="5"/>
  <c r="B152" i="9" s="1"/>
  <c r="I201" i="6"/>
  <c r="J206" i="6"/>
  <c r="J224" i="6"/>
  <c r="I232" i="6"/>
  <c r="J252" i="6"/>
  <c r="I262" i="6"/>
  <c r="J269" i="6"/>
  <c r="I293" i="6"/>
  <c r="J345" i="6"/>
  <c r="I345" i="6"/>
  <c r="J378" i="6"/>
  <c r="I378" i="6"/>
  <c r="J92" i="6"/>
  <c r="I92" i="6"/>
  <c r="J156" i="6"/>
  <c r="I156" i="6"/>
  <c r="J281" i="6"/>
  <c r="I281" i="6"/>
  <c r="I290" i="6"/>
  <c r="J290" i="6"/>
  <c r="J299" i="6"/>
  <c r="I299" i="6"/>
  <c r="J348" i="6"/>
  <c r="I348" i="6"/>
  <c r="J388" i="6"/>
  <c r="I388" i="6"/>
  <c r="J432" i="6"/>
  <c r="I432" i="6"/>
  <c r="E3" i="5"/>
  <c r="G9" i="5"/>
  <c r="B133" i="9" s="1"/>
  <c r="E19" i="5"/>
  <c r="G25" i="5"/>
  <c r="B149" i="9" s="1"/>
  <c r="E35" i="5"/>
  <c r="J212" i="6"/>
  <c r="I212" i="6"/>
  <c r="I308" i="6"/>
  <c r="J308" i="6"/>
  <c r="J327" i="6"/>
  <c r="I327" i="6"/>
  <c r="J352" i="6"/>
  <c r="I352" i="6"/>
  <c r="I355" i="6"/>
  <c r="J358" i="6"/>
  <c r="I358" i="6"/>
  <c r="J365" i="6"/>
  <c r="I365" i="6"/>
  <c r="J395" i="6"/>
  <c r="I489" i="6"/>
  <c r="J489" i="6"/>
  <c r="J154" i="6"/>
  <c r="I154" i="6"/>
  <c r="J199" i="6"/>
  <c r="I199" i="6"/>
  <c r="I342" i="6"/>
  <c r="J342" i="6"/>
  <c r="J372" i="6"/>
  <c r="I372" i="6"/>
  <c r="I425" i="6"/>
  <c r="J425" i="6"/>
  <c r="I476" i="6"/>
  <c r="J476" i="6"/>
  <c r="G3" i="5"/>
  <c r="B127" i="9" s="1"/>
  <c r="E13" i="5"/>
  <c r="G19" i="5"/>
  <c r="B143" i="9" s="1"/>
  <c r="E29" i="5"/>
  <c r="G35" i="5"/>
  <c r="B159" i="9" s="1"/>
  <c r="I56" i="6"/>
  <c r="I186" i="6"/>
  <c r="I204" i="6"/>
  <c r="I217" i="6"/>
  <c r="I282" i="6"/>
  <c r="J282" i="6"/>
  <c r="J336" i="6"/>
  <c r="J362" i="6"/>
  <c r="I362" i="6"/>
  <c r="I392" i="6"/>
  <c r="J422" i="6"/>
  <c r="I429" i="6"/>
  <c r="J429" i="6"/>
  <c r="I433" i="6"/>
  <c r="J433" i="6"/>
  <c r="J443" i="6"/>
  <c r="I447" i="6"/>
  <c r="J447" i="6"/>
  <c r="G22" i="5"/>
  <c r="B146" i="9" s="1"/>
  <c r="J90" i="6"/>
  <c r="I90" i="6"/>
  <c r="E10" i="5"/>
  <c r="G16" i="5"/>
  <c r="B140" i="9" s="1"/>
  <c r="E26" i="5"/>
  <c r="G32" i="5"/>
  <c r="B156" i="9" s="1"/>
  <c r="J78" i="6"/>
  <c r="I78" i="6"/>
  <c r="J110" i="6"/>
  <c r="I110" i="6"/>
  <c r="J142" i="6"/>
  <c r="I142" i="6"/>
  <c r="J174" i="6"/>
  <c r="I174" i="6"/>
  <c r="J240" i="6"/>
  <c r="I240" i="6"/>
  <c r="I300" i="6"/>
  <c r="J300" i="6"/>
  <c r="I312" i="6"/>
  <c r="J312" i="6"/>
  <c r="J315" i="6"/>
  <c r="I315" i="6"/>
  <c r="J369" i="6"/>
  <c r="I369" i="6"/>
  <c r="J382" i="6"/>
  <c r="I382" i="6"/>
  <c r="I440" i="6"/>
  <c r="J440" i="6"/>
  <c r="G6" i="5"/>
  <c r="B130" i="9" s="1"/>
  <c r="J122" i="6"/>
  <c r="I122" i="6"/>
  <c r="E7" i="5"/>
  <c r="G13" i="5"/>
  <c r="B137" i="9" s="1"/>
  <c r="E23" i="5"/>
  <c r="G29" i="5"/>
  <c r="B153" i="9" s="1"/>
  <c r="J225" i="6"/>
  <c r="I225" i="6"/>
  <c r="I258" i="6"/>
  <c r="J270" i="6"/>
  <c r="J279" i="6"/>
  <c r="I279" i="6"/>
  <c r="I285" i="6"/>
  <c r="I288" i="6"/>
  <c r="J288" i="6"/>
  <c r="J297" i="6"/>
  <c r="J346" i="6"/>
  <c r="J379" i="6"/>
  <c r="I379" i="6"/>
  <c r="J458" i="6"/>
  <c r="I458" i="6"/>
  <c r="I462" i="6"/>
  <c r="J462" i="6"/>
  <c r="J480" i="6"/>
  <c r="I480" i="6"/>
  <c r="J490" i="6"/>
  <c r="I490" i="6"/>
  <c r="H15" i="8"/>
  <c r="G26" i="5"/>
  <c r="B150" i="9" s="1"/>
  <c r="J66" i="6"/>
  <c r="I66" i="6"/>
  <c r="J98" i="6"/>
  <c r="I98" i="6"/>
  <c r="J130" i="6"/>
  <c r="I130" i="6"/>
  <c r="J162" i="6"/>
  <c r="I162" i="6"/>
  <c r="J263" i="6"/>
  <c r="I263" i="6"/>
  <c r="J356" i="6"/>
  <c r="I356" i="6"/>
  <c r="J366" i="6"/>
  <c r="I366" i="6"/>
  <c r="J376" i="6"/>
  <c r="I376" i="6"/>
  <c r="J386" i="6"/>
  <c r="I386" i="6"/>
  <c r="J406" i="6"/>
  <c r="I406" i="6"/>
  <c r="J426" i="6"/>
  <c r="I426" i="6"/>
  <c r="I470" i="6"/>
  <c r="J470" i="6"/>
  <c r="D90" i="9"/>
  <c r="C90" i="9"/>
  <c r="B90" i="9"/>
  <c r="G7" i="5"/>
  <c r="B131" i="9" s="1"/>
  <c r="E17" i="5"/>
  <c r="G23" i="5"/>
  <c r="B147" i="9" s="1"/>
  <c r="E33" i="5"/>
  <c r="J319" i="6"/>
  <c r="I319" i="6"/>
  <c r="I334" i="6"/>
  <c r="J334" i="6"/>
  <c r="I340" i="6"/>
  <c r="J340" i="6"/>
  <c r="I353" i="6"/>
  <c r="I423" i="6"/>
  <c r="J423" i="6"/>
  <c r="J498" i="6"/>
  <c r="I498" i="6"/>
  <c r="E14" i="5"/>
  <c r="G36" i="5"/>
  <c r="B160" i="9" s="1"/>
  <c r="J313" i="6"/>
  <c r="I313" i="6"/>
  <c r="J383" i="6"/>
  <c r="I383" i="6"/>
  <c r="J434" i="6"/>
  <c r="I434" i="6"/>
  <c r="C114" i="9"/>
  <c r="D114" i="9"/>
  <c r="G17" i="5"/>
  <c r="B141" i="9" s="1"/>
  <c r="J455" i="6"/>
  <c r="J474" i="6"/>
  <c r="I474" i="6"/>
  <c r="E8" i="5"/>
  <c r="G14" i="5"/>
  <c r="B138" i="9" s="1"/>
  <c r="E24" i="5"/>
  <c r="G30" i="5"/>
  <c r="B154" i="9" s="1"/>
  <c r="J208" i="6"/>
  <c r="I208" i="6"/>
  <c r="J218" i="6"/>
  <c r="J223" i="6"/>
  <c r="I226" i="6"/>
  <c r="J231" i="6"/>
  <c r="I231" i="6"/>
  <c r="J251" i="6"/>
  <c r="J256" i="6"/>
  <c r="I266" i="6"/>
  <c r="I298" i="6"/>
  <c r="J298" i="6"/>
  <c r="J322" i="6"/>
  <c r="I332" i="6"/>
  <c r="J332" i="6"/>
  <c r="J347" i="6"/>
  <c r="I347" i="6"/>
  <c r="J360" i="6"/>
  <c r="I360" i="6"/>
  <c r="J377" i="6"/>
  <c r="I377" i="6"/>
  <c r="I397" i="6"/>
  <c r="J397" i="6"/>
  <c r="J481" i="6"/>
  <c r="J484" i="6"/>
  <c r="J86" i="6"/>
  <c r="I86" i="6"/>
  <c r="J370" i="6"/>
  <c r="I370" i="6"/>
  <c r="E5" i="5"/>
  <c r="G11" i="5"/>
  <c r="B135" i="9" s="1"/>
  <c r="E21" i="5"/>
  <c r="G27" i="5"/>
  <c r="B151" i="9" s="1"/>
  <c r="E37" i="5"/>
  <c r="J84" i="6"/>
  <c r="I84" i="6"/>
  <c r="J116" i="6"/>
  <c r="I116" i="6"/>
  <c r="J148" i="6"/>
  <c r="I148" i="6"/>
  <c r="J180" i="6"/>
  <c r="I180" i="6"/>
  <c r="J244" i="6"/>
  <c r="I244" i="6"/>
  <c r="I310" i="6"/>
  <c r="J310" i="6"/>
  <c r="I367" i="6"/>
  <c r="J367" i="6"/>
  <c r="I394" i="6"/>
  <c r="J394" i="6"/>
  <c r="I452" i="6"/>
  <c r="J452" i="6"/>
  <c r="E30" i="5"/>
  <c r="J118" i="6"/>
  <c r="I118" i="6"/>
  <c r="E27" i="5"/>
  <c r="J195" i="6"/>
  <c r="I195" i="6"/>
  <c r="J238" i="6"/>
  <c r="J289" i="6"/>
  <c r="I289" i="6"/>
  <c r="J420" i="6"/>
  <c r="I420" i="6"/>
  <c r="B114" i="9"/>
  <c r="E114" i="9" s="1"/>
  <c r="E2" i="5"/>
  <c r="G8" i="5"/>
  <c r="B132" i="9" s="1"/>
  <c r="E18" i="5"/>
  <c r="G24" i="5"/>
  <c r="B148" i="9" s="1"/>
  <c r="E34" i="5"/>
  <c r="I216" i="6"/>
  <c r="I236" i="6"/>
  <c r="I264" i="6"/>
  <c r="I274" i="6"/>
  <c r="J274" i="6"/>
  <c r="J304" i="6"/>
  <c r="I344" i="6"/>
  <c r="J344" i="6"/>
  <c r="J364" i="6"/>
  <c r="I364" i="6"/>
  <c r="J374" i="6"/>
  <c r="I374" i="6"/>
  <c r="J404" i="6"/>
  <c r="I404" i="6"/>
  <c r="J414" i="6"/>
  <c r="I414" i="6"/>
  <c r="J417" i="6"/>
  <c r="J438" i="6"/>
  <c r="G4" i="5"/>
  <c r="B128" i="9" s="1"/>
  <c r="J150" i="6"/>
  <c r="I150" i="6"/>
  <c r="J283" i="6"/>
  <c r="I283" i="6"/>
  <c r="J325" i="6"/>
  <c r="I325" i="6"/>
  <c r="B99" i="9"/>
  <c r="D99" i="9"/>
  <c r="C99" i="9"/>
  <c r="G5" i="5"/>
  <c r="B129" i="9" s="1"/>
  <c r="E15" i="5"/>
  <c r="G21" i="5"/>
  <c r="B145" i="9" s="1"/>
  <c r="E31" i="5"/>
  <c r="G37" i="5"/>
  <c r="B161" i="9" s="1"/>
  <c r="I203" i="6"/>
  <c r="I254" i="6"/>
  <c r="J307" i="6"/>
  <c r="I320" i="6"/>
  <c r="J320" i="6"/>
  <c r="I326" i="6"/>
  <c r="J326" i="6"/>
  <c r="I335" i="6"/>
  <c r="I338" i="6"/>
  <c r="J338" i="6"/>
  <c r="I351" i="6"/>
  <c r="J351" i="6"/>
  <c r="I371" i="6"/>
  <c r="I401" i="6"/>
  <c r="J401" i="6"/>
  <c r="J435" i="6"/>
  <c r="J442" i="6"/>
  <c r="I442" i="6"/>
  <c r="J456" i="6"/>
  <c r="I456" i="6"/>
  <c r="I460" i="6"/>
  <c r="J460" i="6"/>
  <c r="I492" i="6"/>
  <c r="J492" i="6"/>
  <c r="J182" i="6"/>
  <c r="I182" i="6"/>
  <c r="J373" i="6"/>
  <c r="I373" i="6"/>
  <c r="J390" i="6"/>
  <c r="I390" i="6"/>
  <c r="E11" i="5"/>
  <c r="J350" i="6"/>
  <c r="I350" i="6"/>
  <c r="J400" i="6"/>
  <c r="I400" i="6"/>
  <c r="E12" i="5"/>
  <c r="G18" i="5"/>
  <c r="B142" i="9" s="1"/>
  <c r="E28" i="5"/>
  <c r="J193" i="6"/>
  <c r="I193" i="6"/>
  <c r="I247" i="6"/>
  <c r="J317" i="6"/>
  <c r="I317" i="6"/>
  <c r="J464" i="6"/>
  <c r="I464" i="6"/>
  <c r="I468" i="6"/>
  <c r="J468" i="6"/>
  <c r="I328" i="6"/>
  <c r="J328" i="6"/>
  <c r="J361" i="6"/>
  <c r="I361" i="6"/>
  <c r="I419" i="6"/>
  <c r="J419" i="6"/>
  <c r="I445" i="6"/>
  <c r="J445" i="6"/>
  <c r="J466" i="6"/>
  <c r="I466" i="6"/>
  <c r="J496" i="6"/>
  <c r="I496" i="6"/>
  <c r="J416" i="6"/>
  <c r="I416" i="6"/>
  <c r="I500" i="6"/>
  <c r="J500" i="6"/>
  <c r="J446" i="6"/>
  <c r="I446" i="6"/>
  <c r="I296" i="6"/>
  <c r="J296" i="6"/>
  <c r="J311" i="6"/>
  <c r="I311" i="6"/>
  <c r="J368" i="6"/>
  <c r="I368" i="6"/>
  <c r="J398" i="6"/>
  <c r="I398" i="6"/>
  <c r="J354" i="6"/>
  <c r="I354" i="6"/>
  <c r="I405" i="6"/>
  <c r="J405" i="6"/>
  <c r="I478" i="6"/>
  <c r="J478" i="6"/>
  <c r="B115" i="9"/>
  <c r="E115" i="9" s="1"/>
  <c r="D115" i="9"/>
  <c r="C115" i="9"/>
  <c r="I294" i="6"/>
  <c r="J294" i="6"/>
  <c r="J324" i="6"/>
  <c r="J402" i="6"/>
  <c r="I402" i="6"/>
  <c r="J427" i="6"/>
  <c r="J461" i="6"/>
  <c r="D93" i="9"/>
  <c r="C93" i="9"/>
  <c r="B93" i="9"/>
  <c r="E93" i="9" s="1"/>
  <c r="I210" i="6"/>
  <c r="I227" i="6"/>
  <c r="I242" i="6"/>
  <c r="J363" i="6"/>
  <c r="I363" i="6"/>
  <c r="I399" i="6"/>
  <c r="J399" i="6"/>
  <c r="J472" i="6"/>
  <c r="I472" i="6"/>
  <c r="J488" i="6"/>
  <c r="I488" i="6"/>
  <c r="I257" i="6"/>
  <c r="I272" i="6"/>
  <c r="I287" i="6"/>
  <c r="J309" i="6"/>
  <c r="I330" i="6"/>
  <c r="J330" i="6"/>
  <c r="I337" i="6"/>
  <c r="I357" i="6"/>
  <c r="I387" i="6"/>
  <c r="J387" i="6"/>
  <c r="I396" i="6"/>
  <c r="J396" i="6"/>
  <c r="J415" i="6"/>
  <c r="J418" i="6"/>
  <c r="I418" i="6"/>
  <c r="J424" i="6"/>
  <c r="I444" i="6"/>
  <c r="J444" i="6"/>
  <c r="J465" i="6"/>
  <c r="J495" i="6"/>
  <c r="F19" i="8"/>
  <c r="H19" i="8"/>
  <c r="J277" i="6"/>
  <c r="J343" i="6"/>
  <c r="I343" i="6"/>
  <c r="J384" i="6"/>
  <c r="I384" i="6"/>
  <c r="J393" i="6"/>
  <c r="I412" i="6"/>
  <c r="J412" i="6"/>
  <c r="J441" i="6"/>
  <c r="J448" i="6"/>
  <c r="I448" i="6"/>
  <c r="H10" i="8"/>
  <c r="F10" i="8"/>
  <c r="J430" i="6"/>
  <c r="I430" i="6"/>
  <c r="G12" i="8"/>
  <c r="H12" i="8" s="1"/>
  <c r="C95" i="9"/>
  <c r="B95" i="9"/>
  <c r="E95" i="9" s="1"/>
  <c r="F18" i="8"/>
  <c r="H18" i="8"/>
  <c r="D89" i="9"/>
  <c r="C89" i="9"/>
  <c r="D109" i="9"/>
  <c r="C109" i="9"/>
  <c r="J431" i="6"/>
  <c r="I439" i="6"/>
  <c r="J439" i="6"/>
  <c r="J453" i="6"/>
  <c r="B89" i="9"/>
  <c r="E89" i="9" s="1"/>
  <c r="B109" i="9"/>
  <c r="E109" i="9" s="1"/>
  <c r="I391" i="6"/>
  <c r="J391" i="6"/>
  <c r="G7" i="8"/>
  <c r="H7" i="8" s="1"/>
  <c r="I407" i="6"/>
  <c r="J407" i="6"/>
  <c r="J457" i="6"/>
  <c r="J463" i="6"/>
  <c r="J469" i="6"/>
  <c r="J497" i="6"/>
  <c r="H5" i="8"/>
  <c r="I437" i="6"/>
  <c r="J437" i="6"/>
  <c r="B98" i="9"/>
  <c r="D98" i="9"/>
  <c r="I389" i="6"/>
  <c r="J389" i="6"/>
  <c r="I421" i="6"/>
  <c r="J421" i="6"/>
  <c r="F5" i="8"/>
  <c r="H8" i="8"/>
  <c r="H6" i="8"/>
  <c r="F6" i="8"/>
  <c r="B86" i="9"/>
  <c r="D106" i="9"/>
  <c r="C106" i="9"/>
  <c r="B106" i="9"/>
  <c r="J451" i="6"/>
  <c r="J459" i="6"/>
  <c r="J467" i="6"/>
  <c r="J475" i="6"/>
  <c r="J483" i="6"/>
  <c r="J491" i="6"/>
  <c r="J499" i="6"/>
  <c r="H11" i="8"/>
  <c r="D86" i="9"/>
  <c r="H3" i="8"/>
  <c r="B87" i="9"/>
  <c r="B103" i="9"/>
  <c r="E103" i="9" s="1"/>
  <c r="B119" i="9"/>
  <c r="E119" i="9" s="1"/>
  <c r="B100" i="9"/>
  <c r="E100" i="9" s="1"/>
  <c r="C103" i="9"/>
  <c r="B116" i="9"/>
  <c r="E116" i="9" s="1"/>
  <c r="C119" i="9"/>
  <c r="C100" i="9"/>
  <c r="B113" i="9"/>
  <c r="C116" i="9"/>
  <c r="B94" i="9"/>
  <c r="E94" i="9" s="1"/>
  <c r="B110" i="9"/>
  <c r="E110" i="9" s="1"/>
  <c r="C113" i="9"/>
  <c r="B91" i="9"/>
  <c r="C94" i="9"/>
  <c r="B107" i="9"/>
  <c r="C110" i="9"/>
  <c r="F36" i="5" l="1"/>
  <c r="E80" i="9" s="1"/>
  <c r="F20" i="5"/>
  <c r="E64" i="9" s="1"/>
  <c r="E99" i="9"/>
  <c r="E90" i="9"/>
  <c r="E106" i="9"/>
  <c r="E107" i="9"/>
  <c r="E98" i="9"/>
  <c r="E87" i="9"/>
  <c r="E91" i="9"/>
  <c r="G2" i="5"/>
  <c r="B126" i="9" s="1"/>
  <c r="F32" i="5"/>
  <c r="E76" i="9" s="1"/>
  <c r="F4" i="5"/>
  <c r="E48" i="9" s="1"/>
  <c r="F16" i="5"/>
  <c r="E60" i="9" s="1"/>
  <c r="F9" i="5"/>
  <c r="E53" i="9" s="1"/>
  <c r="D81" i="9"/>
  <c r="F37" i="5"/>
  <c r="E81" i="9" s="1"/>
  <c r="D77" i="9"/>
  <c r="F33" i="5"/>
  <c r="E77" i="9" s="1"/>
  <c r="D73" i="9"/>
  <c r="F29" i="5"/>
  <c r="E73" i="9" s="1"/>
  <c r="D79" i="9"/>
  <c r="F35" i="5"/>
  <c r="E79" i="9" s="1"/>
  <c r="D55" i="9"/>
  <c r="F11" i="5"/>
  <c r="E55" i="9" s="1"/>
  <c r="D49" i="9"/>
  <c r="F5" i="5"/>
  <c r="E49" i="9" s="1"/>
  <c r="D66" i="9"/>
  <c r="F22" i="5"/>
  <c r="E66" i="9" s="1"/>
  <c r="D78" i="9"/>
  <c r="F34" i="5"/>
  <c r="E78" i="9" s="1"/>
  <c r="D70" i="9"/>
  <c r="F26" i="5"/>
  <c r="E70" i="9" s="1"/>
  <c r="D59" i="9"/>
  <c r="F15" i="5"/>
  <c r="E59" i="9" s="1"/>
  <c r="D58" i="9"/>
  <c r="F14" i="5"/>
  <c r="E58" i="9" s="1"/>
  <c r="D63" i="9"/>
  <c r="F19" i="5"/>
  <c r="E63" i="9" s="1"/>
  <c r="D72" i="9"/>
  <c r="F28" i="5"/>
  <c r="E72" i="9" s="1"/>
  <c r="F12" i="5"/>
  <c r="E56" i="9" s="1"/>
  <c r="D56" i="9"/>
  <c r="F6" i="5"/>
  <c r="E50" i="9" s="1"/>
  <c r="D57" i="9"/>
  <c r="F13" i="5"/>
  <c r="E57" i="9" s="1"/>
  <c r="D52" i="9"/>
  <c r="F8" i="5"/>
  <c r="E52" i="9" s="1"/>
  <c r="D54" i="9"/>
  <c r="F10" i="5"/>
  <c r="E54" i="9" s="1"/>
  <c r="D46" i="9"/>
  <c r="F2" i="5"/>
  <c r="E46" i="9" s="1"/>
  <c r="D67" i="9"/>
  <c r="F23" i="5"/>
  <c r="E67" i="9" s="1"/>
  <c r="D74" i="9"/>
  <c r="F30" i="5"/>
  <c r="E74" i="9" s="1"/>
  <c r="D61" i="9"/>
  <c r="F17" i="5"/>
  <c r="E61" i="9" s="1"/>
  <c r="F3" i="5"/>
  <c r="E47" i="9" s="1"/>
  <c r="D71" i="9"/>
  <c r="F27" i="5"/>
  <c r="E71" i="9" s="1"/>
  <c r="D75" i="9"/>
  <c r="F31" i="5"/>
  <c r="E75" i="9" s="1"/>
  <c r="D62" i="9"/>
  <c r="F18" i="5"/>
  <c r="E62" i="9" s="1"/>
  <c r="D65" i="9"/>
  <c r="F21" i="5"/>
  <c r="E65" i="9" s="1"/>
  <c r="D68" i="9"/>
  <c r="F24" i="5"/>
  <c r="E68" i="9" s="1"/>
  <c r="D51" i="9"/>
  <c r="F7" i="5"/>
  <c r="E51" i="9" s="1"/>
</calcChain>
</file>

<file path=xl/sharedStrings.xml><?xml version="1.0" encoding="utf-8"?>
<sst xmlns="http://schemas.openxmlformats.org/spreadsheetml/2006/main" count="330" uniqueCount="165">
  <si>
    <t>🏠 Home Efficiency Dashboard — Food • Water • Energy • Garden • Vehicle</t>
  </si>
  <si>
    <t>How to use this workbook:</t>
  </si>
  <si>
    <t>1) Enter grocery data on the Receipt tab. Set Source to Store/Free/Garden and add a Purchase Month (YYYY-MM).</t>
  </si>
  <si>
    <t>2) Optional: Use Garden Cost Mini to estimate your true garden $/oz by crop; it feeds into Catalog (auto).</t>
  </si>
  <si>
    <t>3) Optional: Log planned usage and shelf life on Waste Estimator to find likely waste and savings.</t>
  </si>
  <si>
    <t>4) Log monthly utilities on Utilities (Monthly): electricity (kWh), gas (therms), water (gal), with costs.</t>
  </si>
  <si>
    <t>5) Log vehicle energy on Vehicle Log: gas purchases (gal) and EV charging (kWh) with miles.</t>
  </si>
  <si>
    <t>6) Pick a meal on Calculator to see cost/serving, $/oz, meals possible, and meals per dollar from your cart.</t>
  </si>
  <si>
    <t>7) The Dashboard compiles trends: monthly costs, garden share %, waste avoided $, and vehicle efficiency.</t>
  </si>
  <si>
    <t>Quick Links:</t>
  </si>
  <si>
    <t>→ Receipt</t>
  </si>
  <si>
    <t>→ Utilities (Monthly)</t>
  </si>
  <si>
    <t>→ Vehicle Log</t>
  </si>
  <si>
    <t>→ Dashboard</t>
  </si>
  <si>
    <t>→ Garden Cost Mini</t>
  </si>
  <si>
    <t>→ Waste Estimator</t>
  </si>
  <si>
    <t>→ Catalog (auto)</t>
  </si>
  <si>
    <t>→ Calculator</t>
  </si>
  <si>
    <t>Generated: 2025-10-15</t>
  </si>
  <si>
    <t>Purchase Month (YYYY-MM)</t>
  </si>
  <si>
    <t>Purchased Item</t>
  </si>
  <si>
    <t>Category (pick or type)</t>
  </si>
  <si>
    <t>Qty Purchased</t>
  </si>
  <si>
    <t>Unit (oz/lb/count)</t>
  </si>
  <si>
    <t>Total Cost ($)</t>
  </si>
  <si>
    <t>Net Ounces (if known)</t>
  </si>
  <si>
    <t>Source (Store/Free/Garden)</t>
  </si>
  <si>
    <t>Garden Cost $/oz (optional)</t>
  </si>
  <si>
    <t>Month (YYYY-MM)</t>
  </si>
  <si>
    <t>Electric kWh</t>
  </si>
  <si>
    <t>Electric Cost $</t>
  </si>
  <si>
    <t>Gas Therms</t>
  </si>
  <si>
    <t>Gas Cost $</t>
  </si>
  <si>
    <t>Water Gallons</t>
  </si>
  <si>
    <t>Water Cost $</t>
  </si>
  <si>
    <t>Date (YYYY-MM-DD)</t>
  </si>
  <si>
    <t>Vehicle</t>
  </si>
  <si>
    <t>Fuel Type (Gas/EV)</t>
  </si>
  <si>
    <t>Quantity (gal or kWh)</t>
  </si>
  <si>
    <t>Cost $</t>
  </si>
  <si>
    <t>Miles</t>
  </si>
  <si>
    <t>MPG or mi/kWh</t>
  </si>
  <si>
    <t>Cost per Mile</t>
  </si>
  <si>
    <t>Store $</t>
  </si>
  <si>
    <t>Garden $ (inputs)</t>
  </si>
  <si>
    <t>Free $ (imputed)</t>
  </si>
  <si>
    <t>Total $</t>
  </si>
  <si>
    <t>Garden Share %</t>
  </si>
  <si>
    <t>Waste $ (est.)</t>
  </si>
  <si>
    <t>Category</t>
  </si>
  <si>
    <t>Total Ounces</t>
  </si>
  <si>
    <t>Planned Use (oz/week)</t>
  </si>
  <si>
    <t>Typical Shelf Life (weeks)</t>
  </si>
  <si>
    <t>Ounces Used Before Expiry</t>
  </si>
  <si>
    <t>Likely Waste (oz)</t>
  </si>
  <si>
    <t>Likely Waste ($)</t>
  </si>
  <si>
    <t>Mitigation Tip</t>
  </si>
  <si>
    <t>Crop/Item</t>
  </si>
  <si>
    <t>$ Seeds/Starts</t>
  </si>
  <si>
    <t>$ Soil/Amend</t>
  </si>
  <si>
    <t>$ Water</t>
  </si>
  <si>
    <t>Output Ounces</t>
  </si>
  <si>
    <t>Est. Garden $/oz</t>
  </si>
  <si>
    <t>Total Ounces (all)</t>
  </si>
  <si>
    <t>Store Ounces</t>
  </si>
  <si>
    <t>Garden Ounces</t>
  </si>
  <si>
    <t>Free Ounces</t>
  </si>
  <si>
    <t>Store $/oz</t>
  </si>
  <si>
    <t>Garden $/oz</t>
  </si>
  <si>
    <t>Final $/oz</t>
  </si>
  <si>
    <t>Rice (cooked)</t>
  </si>
  <si>
    <t>Beans (cooked/canned)</t>
  </si>
  <si>
    <t>Meat (cooked)</t>
  </si>
  <si>
    <t>Cheese</t>
  </si>
  <si>
    <t>Sour Cream</t>
  </si>
  <si>
    <t>Tortilla</t>
  </si>
  <si>
    <t>Pasta (dry)</t>
  </si>
  <si>
    <t>Cream/Milk/Butter Sauce</t>
  </si>
  <si>
    <t>Veggies</t>
  </si>
  <si>
    <t>Bread</t>
  </si>
  <si>
    <t>Turkey (deli)</t>
  </si>
  <si>
    <t>Bacon (cooked)</t>
  </si>
  <si>
    <t>Dim Sum/Dumplings</t>
  </si>
  <si>
    <t>Noodles (dry)</t>
  </si>
  <si>
    <t>Broth/Curry Base</t>
  </si>
  <si>
    <t>Bagel</t>
  </si>
  <si>
    <t>Eggs</t>
  </si>
  <si>
    <t>Herbs</t>
  </si>
  <si>
    <t>Water (bottled)</t>
  </si>
  <si>
    <t>Final $/oz on Calculator pulls from Catalog (auto) → Final $/oz column.</t>
  </si>
  <si>
    <t>📊 Home Efficiency Dashboard</t>
  </si>
  <si>
    <t>Populate 'Utilities (Monthly)', 'Food Monthly (auto)', and 'Vehicle Log' to activate charts.</t>
  </si>
  <si>
    <t>Month</t>
  </si>
  <si>
    <t>Electric $</t>
  </si>
  <si>
    <t>Gas $</t>
  </si>
  <si>
    <t>Water $</t>
  </si>
  <si>
    <t>Garden $</t>
  </si>
  <si>
    <t>Quantity</t>
  </si>
  <si>
    <t>Frozen Pizza</t>
  </si>
  <si>
    <t>Meal</t>
  </si>
  <si>
    <t>count</t>
  </si>
  <si>
    <t>Store</t>
  </si>
  <si>
    <t>Chicken Breast</t>
  </si>
  <si>
    <t>Ingredient</t>
  </si>
  <si>
    <t>lb</t>
  </si>
  <si>
    <t>Bread (loaf)</t>
  </si>
  <si>
    <t>Coffee Creamer</t>
  </si>
  <si>
    <t>Sandwich Cheese</t>
  </si>
  <si>
    <t>store</t>
  </si>
  <si>
    <t>Turkey Breast</t>
  </si>
  <si>
    <t>Whiskey</t>
  </si>
  <si>
    <t>Drink</t>
  </si>
  <si>
    <t>Candy</t>
  </si>
  <si>
    <t>Snack</t>
  </si>
  <si>
    <t>Coffee Grounds</t>
  </si>
  <si>
    <t>oz</t>
  </si>
  <si>
    <t>Milk</t>
  </si>
  <si>
    <t>Onions</t>
  </si>
  <si>
    <t>Garden</t>
  </si>
  <si>
    <t>Bananas</t>
  </si>
  <si>
    <t>Butter</t>
  </si>
  <si>
    <t>Veggie/Stock</t>
  </si>
  <si>
    <t>Chips</t>
  </si>
  <si>
    <t>Count</t>
  </si>
  <si>
    <t>Lettuce</t>
  </si>
  <si>
    <t>Zucchini</t>
  </si>
  <si>
    <t>Tomatoes</t>
  </si>
  <si>
    <t>Bagels</t>
  </si>
  <si>
    <t>2025-10</t>
  </si>
  <si>
    <t>2024-10</t>
  </si>
  <si>
    <t>2024-11</t>
  </si>
  <si>
    <t>2024-12</t>
  </si>
  <si>
    <t>2025-01</t>
  </si>
  <si>
    <t>2025-02</t>
  </si>
  <si>
    <t>2025-09</t>
  </si>
  <si>
    <t>2025-08</t>
  </si>
  <si>
    <t>2025-07</t>
  </si>
  <si>
    <t>2025-06</t>
  </si>
  <si>
    <t>2025-05</t>
  </si>
  <si>
    <t>2025-04</t>
  </si>
  <si>
    <t>2025-03</t>
  </si>
  <si>
    <t>2024-09</t>
  </si>
  <si>
    <t>Ford Escape</t>
  </si>
  <si>
    <t>Gas</t>
  </si>
  <si>
    <t>price is @$4.76/gal</t>
  </si>
  <si>
    <t>price is @$4.80/gal</t>
  </si>
  <si>
    <t>Cherry Tomatoes</t>
  </si>
  <si>
    <t>Bell Peppers</t>
  </si>
  <si>
    <t>Jalipenos</t>
  </si>
  <si>
    <t>Spinach</t>
  </si>
  <si>
    <t>Basil</t>
  </si>
  <si>
    <t>-</t>
  </si>
  <si>
    <t>Bush Peas</t>
  </si>
  <si>
    <t>Watermelon</t>
  </si>
  <si>
    <t>Oranges (Navel)</t>
  </si>
  <si>
    <t>Oranges (Valencia)</t>
  </si>
  <si>
    <t>Onions (White)</t>
  </si>
  <si>
    <t>Onions (Green)</t>
  </si>
  <si>
    <t>Bok Choy</t>
  </si>
  <si>
    <t>Romaine Lettuce</t>
  </si>
  <si>
    <t>Total Cost Per Mile</t>
  </si>
  <si>
    <t>Total Gas Cost</t>
  </si>
  <si>
    <t>Total Miles Driven</t>
  </si>
  <si>
    <t>Average MPG</t>
  </si>
  <si>
    <t>Total Gallons of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</si>
</sst>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\$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1F4E3D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45A4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164" fontId="0" fillId="0" borderId="0" xfId="0" applyNumberFormat="1"/>
    <xf numFmtId="165" fontId="0" fillId="0" borderId="0" xfId="0" applyNumberFormat="1"/>
    <xf numFmtId="8" fontId="0" fillId="0" borderId="0" xfId="0" applyNumberFormat="1"/>
    <xf numFmtId="14" fontId="0" fillId="3" borderId="3" xfId="0" applyNumberFormat="1" applyFill="1" applyBorder="1"/>
    <xf numFmtId="14" fontId="0" fillId="0" borderId="3" xfId="0" applyNumberFormat="1" applyBorder="1"/>
    <xf numFmtId="14" fontId="0" fillId="0" borderId="0" xfId="0" applyNumberFormat="1"/>
    <xf numFmtId="0" fontId="4" fillId="2" borderId="4" xfId="0" applyFont="1" applyFill="1" applyBorder="1"/>
    <xf numFmtId="44" fontId="0" fillId="0" borderId="0" xfId="1" applyFont="1"/>
    <xf numFmtId="0" fontId="0" fillId="0" borderId="5" xfId="0" applyBorder="1"/>
    <xf numFmtId="164" fontId="0" fillId="0" borderId="6" xfId="0" applyNumberFormat="1" applyBorder="1"/>
    <xf numFmtId="44" fontId="0" fillId="3" borderId="2" xfId="1" applyFont="1" applyFill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13">
    <dxf>
      <numFmt numFmtId="19" formatCode="m/d/yyyy"/>
    </dxf>
    <dxf>
      <numFmt numFmtId="165" formatCode="0.0%"/>
    </dxf>
    <dxf>
      <numFmt numFmtId="164" formatCode="\$0.00"/>
    </dxf>
    <dxf>
      <numFmt numFmtId="164" formatCode="\$0.00"/>
    </dxf>
    <dxf>
      <numFmt numFmtId="164" formatCode="\$0.0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245A44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\$0.00"/>
    </dxf>
    <dxf>
      <numFmt numFmtId="19" formatCode="m/d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245A44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Utilities Cost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Electric $</c:v>
          </c:tx>
          <c:marker>
            <c:symbol val="none"/>
          </c:marker>
          <c:cat>
            <c:strRef>
              <c:f>Dashboard!$A$6:$A$41</c:f>
              <c:strCache>
                <c:ptCount val="36"/>
                <c:pt idx="0">
                  <c:v>2025-10</c:v>
                </c:pt>
                <c:pt idx="1">
                  <c:v>2025-09</c:v>
                </c:pt>
                <c:pt idx="2">
                  <c:v>2025-08</c:v>
                </c:pt>
                <c:pt idx="3">
                  <c:v>2025-07</c:v>
                </c:pt>
                <c:pt idx="4">
                  <c:v>2025-06</c:v>
                </c:pt>
                <c:pt idx="5">
                  <c:v>2025-05</c:v>
                </c:pt>
                <c:pt idx="6">
                  <c:v>2025-04</c:v>
                </c:pt>
                <c:pt idx="7">
                  <c:v>2025-03</c:v>
                </c:pt>
                <c:pt idx="8">
                  <c:v>2025-02</c:v>
                </c:pt>
                <c:pt idx="9">
                  <c:v>2025-01</c:v>
                </c:pt>
                <c:pt idx="10">
                  <c:v>2024-12</c:v>
                </c:pt>
                <c:pt idx="11">
                  <c:v>2024-11</c:v>
                </c:pt>
                <c:pt idx="12">
                  <c:v>2024-10</c:v>
                </c:pt>
                <c:pt idx="13">
                  <c:v>2024-09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strCache>
            </c:strRef>
          </c:cat>
          <c:val>
            <c:numRef>
              <c:f>Dashboard!$B$6:$B$41</c:f>
              <c:numCache>
                <c:formatCode>\$0.00</c:formatCode>
                <c:ptCount val="36"/>
                <c:pt idx="0">
                  <c:v>67.87</c:v>
                </c:pt>
                <c:pt idx="1">
                  <c:v>63.87</c:v>
                </c:pt>
                <c:pt idx="2">
                  <c:v>92.71</c:v>
                </c:pt>
                <c:pt idx="3">
                  <c:v>71.48</c:v>
                </c:pt>
                <c:pt idx="4">
                  <c:v>35.130000000000003</c:v>
                </c:pt>
                <c:pt idx="5">
                  <c:v>6.74</c:v>
                </c:pt>
                <c:pt idx="6">
                  <c:v>23.59</c:v>
                </c:pt>
                <c:pt idx="7">
                  <c:v>49.25</c:v>
                </c:pt>
                <c:pt idx="8">
                  <c:v>55.89</c:v>
                </c:pt>
                <c:pt idx="9">
                  <c:v>64.55</c:v>
                </c:pt>
                <c:pt idx="10">
                  <c:v>64.55</c:v>
                </c:pt>
                <c:pt idx="11">
                  <c:v>29.01</c:v>
                </c:pt>
                <c:pt idx="12">
                  <c:v>29.01</c:v>
                </c:pt>
                <c:pt idx="13">
                  <c:v>37.56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D-4C8E-9988-153F662BEC3C}"/>
            </c:ext>
          </c:extLst>
        </c:ser>
        <c:ser>
          <c:idx val="1"/>
          <c:order val="1"/>
          <c:tx>
            <c:v>Gas $</c:v>
          </c:tx>
          <c:marker>
            <c:symbol val="none"/>
          </c:marker>
          <c:cat>
            <c:strRef>
              <c:f>Dashboard!$A$6:$A$41</c:f>
              <c:strCache>
                <c:ptCount val="36"/>
                <c:pt idx="0">
                  <c:v>2025-10</c:v>
                </c:pt>
                <c:pt idx="1">
                  <c:v>2025-09</c:v>
                </c:pt>
                <c:pt idx="2">
                  <c:v>2025-08</c:v>
                </c:pt>
                <c:pt idx="3">
                  <c:v>2025-07</c:v>
                </c:pt>
                <c:pt idx="4">
                  <c:v>2025-06</c:v>
                </c:pt>
                <c:pt idx="5">
                  <c:v>2025-05</c:v>
                </c:pt>
                <c:pt idx="6">
                  <c:v>2025-04</c:v>
                </c:pt>
                <c:pt idx="7">
                  <c:v>2025-03</c:v>
                </c:pt>
                <c:pt idx="8">
                  <c:v>2025-02</c:v>
                </c:pt>
                <c:pt idx="9">
                  <c:v>2025-01</c:v>
                </c:pt>
                <c:pt idx="10">
                  <c:v>2024-12</c:v>
                </c:pt>
                <c:pt idx="11">
                  <c:v>2024-11</c:v>
                </c:pt>
                <c:pt idx="12">
                  <c:v>2024-10</c:v>
                </c:pt>
                <c:pt idx="13">
                  <c:v>2024-09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strCache>
            </c:strRef>
          </c:cat>
          <c:val>
            <c:numRef>
              <c:f>Dashboard!$C$6:$C$41</c:f>
              <c:numCache>
                <c:formatCode>\$0.00</c:formatCode>
                <c:ptCount val="36"/>
                <c:pt idx="0">
                  <c:v>0</c:v>
                </c:pt>
                <c:pt idx="1">
                  <c:v>12.16</c:v>
                </c:pt>
                <c:pt idx="2">
                  <c:v>13.25</c:v>
                </c:pt>
                <c:pt idx="3">
                  <c:v>13.15</c:v>
                </c:pt>
                <c:pt idx="4">
                  <c:v>15.63</c:v>
                </c:pt>
                <c:pt idx="5">
                  <c:v>15.06</c:v>
                </c:pt>
                <c:pt idx="6">
                  <c:v>17.399999999999999</c:v>
                </c:pt>
                <c:pt idx="7">
                  <c:v>17.399999999999999</c:v>
                </c:pt>
                <c:pt idx="8">
                  <c:v>17.25</c:v>
                </c:pt>
                <c:pt idx="9">
                  <c:v>16.149999999999999</c:v>
                </c:pt>
                <c:pt idx="10">
                  <c:v>29.89</c:v>
                </c:pt>
                <c:pt idx="11">
                  <c:v>13.05</c:v>
                </c:pt>
                <c:pt idx="12">
                  <c:v>11.61</c:v>
                </c:pt>
                <c:pt idx="13">
                  <c:v>11.7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D-4C8E-9988-153F662BEC3C}"/>
            </c:ext>
          </c:extLst>
        </c:ser>
        <c:ser>
          <c:idx val="2"/>
          <c:order val="2"/>
          <c:tx>
            <c:v>Water $</c:v>
          </c:tx>
          <c:marker>
            <c:symbol val="none"/>
          </c:marker>
          <c:cat>
            <c:strRef>
              <c:f>Dashboard!$A$6:$A$41</c:f>
              <c:strCache>
                <c:ptCount val="36"/>
                <c:pt idx="0">
                  <c:v>2025-10</c:v>
                </c:pt>
                <c:pt idx="1">
                  <c:v>2025-09</c:v>
                </c:pt>
                <c:pt idx="2">
                  <c:v>2025-08</c:v>
                </c:pt>
                <c:pt idx="3">
                  <c:v>2025-07</c:v>
                </c:pt>
                <c:pt idx="4">
                  <c:v>2025-06</c:v>
                </c:pt>
                <c:pt idx="5">
                  <c:v>2025-05</c:v>
                </c:pt>
                <c:pt idx="6">
                  <c:v>2025-04</c:v>
                </c:pt>
                <c:pt idx="7">
                  <c:v>2025-03</c:v>
                </c:pt>
                <c:pt idx="8">
                  <c:v>2025-02</c:v>
                </c:pt>
                <c:pt idx="9">
                  <c:v>2025-01</c:v>
                </c:pt>
                <c:pt idx="10">
                  <c:v>2024-12</c:v>
                </c:pt>
                <c:pt idx="11">
                  <c:v>2024-11</c:v>
                </c:pt>
                <c:pt idx="12">
                  <c:v>2024-10</c:v>
                </c:pt>
                <c:pt idx="13">
                  <c:v>2024-09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strCache>
            </c:strRef>
          </c:cat>
          <c:val>
            <c:numRef>
              <c:f>Dashboard!$D$6:$D$41</c:f>
              <c:numCache>
                <c:formatCode>\$0.00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D-4C8E-9988-153F662B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\$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Food Spend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Store $</c:v>
          </c:tx>
          <c:invertIfNegative val="0"/>
          <c:cat>
            <c:strRef>
              <c:f>Dashboard!$A$46:$A$81</c:f>
              <c:strCache>
                <c:ptCount val="36"/>
                <c:pt idx="0">
                  <c:v>1/2/2025</c:v>
                </c:pt>
                <c:pt idx="1">
                  <c:v>2025-10</c:v>
                </c:pt>
                <c:pt idx="2">
                  <c:v>1/12/2025</c:v>
                </c:pt>
                <c:pt idx="3">
                  <c:v>1/16/2025</c:v>
                </c:pt>
                <c:pt idx="4">
                  <c:v>2025-08</c:v>
                </c:pt>
                <c:pt idx="5">
                  <c:v>1/22/2025</c:v>
                </c:pt>
                <c:pt idx="6">
                  <c:v>1/25/2025</c:v>
                </c:pt>
                <c:pt idx="7">
                  <c:v>1/25/2025</c:v>
                </c:pt>
                <c:pt idx="8">
                  <c:v>2/2/2025</c:v>
                </c:pt>
                <c:pt idx="9">
                  <c:v>2025-06</c:v>
                </c:pt>
                <c:pt idx="10">
                  <c:v>3/2/2025</c:v>
                </c:pt>
                <c:pt idx="11">
                  <c:v>3/2/2025</c:v>
                </c:pt>
                <c:pt idx="12">
                  <c:v>3/12/2025</c:v>
                </c:pt>
                <c:pt idx="13">
                  <c:v>3/12/2025</c:v>
                </c:pt>
                <c:pt idx="14">
                  <c:v>2025-06</c:v>
                </c:pt>
                <c:pt idx="15">
                  <c:v>2025-05</c:v>
                </c:pt>
                <c:pt idx="16">
                  <c:v>2025-05</c:v>
                </c:pt>
                <c:pt idx="17">
                  <c:v>2025-05</c:v>
                </c:pt>
                <c:pt idx="18">
                  <c:v>2025-04</c:v>
                </c:pt>
                <c:pt idx="19">
                  <c:v>4/15/2025</c:v>
                </c:pt>
                <c:pt idx="20">
                  <c:v>4/19/2025</c:v>
                </c:pt>
                <c:pt idx="21">
                  <c:v>4/20/2025</c:v>
                </c:pt>
                <c:pt idx="22">
                  <c:v>4/26/2025</c:v>
                </c:pt>
                <c:pt idx="23">
                  <c:v>5/1/2025</c:v>
                </c:pt>
                <c:pt idx="24">
                  <c:v>5/6/2025</c:v>
                </c:pt>
                <c:pt idx="25">
                  <c:v>5/10/2025</c:v>
                </c:pt>
                <c:pt idx="26">
                  <c:v>5/11/2025</c:v>
                </c:pt>
                <c:pt idx="27">
                  <c:v>5/22/2025</c:v>
                </c:pt>
                <c:pt idx="28">
                  <c:v>5/25/2025</c:v>
                </c:pt>
                <c:pt idx="29">
                  <c:v>5/25/2025</c:v>
                </c:pt>
                <c:pt idx="30">
                  <c:v>5/30/2025</c:v>
                </c:pt>
                <c:pt idx="31">
                  <c:v>6/7/2025</c:v>
                </c:pt>
                <c:pt idx="32">
                  <c:v>6/7/2025</c:v>
                </c:pt>
                <c:pt idx="33">
                  <c:v>6/17/2025</c:v>
                </c:pt>
                <c:pt idx="34">
                  <c:v>6/26/2025</c:v>
                </c:pt>
                <c:pt idx="35">
                  <c:v>7/3/2025</c:v>
                </c:pt>
              </c:strCache>
            </c:strRef>
          </c:cat>
          <c:val>
            <c:numRef>
              <c:f>Dashboard!$B$46:$B$81</c:f>
              <c:numCache>
                <c:formatCode>\$0.00</c:formatCode>
                <c:ptCount val="36"/>
                <c:pt idx="0">
                  <c:v>-12.26</c:v>
                </c:pt>
                <c:pt idx="1">
                  <c:v>36.75</c:v>
                </c:pt>
                <c:pt idx="2">
                  <c:v>-74.38</c:v>
                </c:pt>
                <c:pt idx="3">
                  <c:v>-15.76</c:v>
                </c:pt>
                <c:pt idx="4">
                  <c:v>73.150000000000006</c:v>
                </c:pt>
                <c:pt idx="5">
                  <c:v>-82.51</c:v>
                </c:pt>
                <c:pt idx="6">
                  <c:v>-1.99</c:v>
                </c:pt>
                <c:pt idx="7">
                  <c:v>-30.02</c:v>
                </c:pt>
                <c:pt idx="8">
                  <c:v>-43.12</c:v>
                </c:pt>
                <c:pt idx="9">
                  <c:v>142.97999999999999</c:v>
                </c:pt>
                <c:pt idx="10">
                  <c:v>-91.94</c:v>
                </c:pt>
                <c:pt idx="11">
                  <c:v>-91.99</c:v>
                </c:pt>
                <c:pt idx="12">
                  <c:v>-23</c:v>
                </c:pt>
                <c:pt idx="13">
                  <c:v>-31.8</c:v>
                </c:pt>
                <c:pt idx="14">
                  <c:v>156.30000000000001</c:v>
                </c:pt>
                <c:pt idx="15">
                  <c:v>70.47</c:v>
                </c:pt>
                <c:pt idx="16">
                  <c:v>105.25</c:v>
                </c:pt>
                <c:pt idx="17">
                  <c:v>57.03</c:v>
                </c:pt>
                <c:pt idx="18">
                  <c:v>148.53</c:v>
                </c:pt>
                <c:pt idx="19">
                  <c:v>-15.97</c:v>
                </c:pt>
                <c:pt idx="20">
                  <c:v>-100.96</c:v>
                </c:pt>
                <c:pt idx="21">
                  <c:v>-6.45</c:v>
                </c:pt>
                <c:pt idx="22">
                  <c:v>-25.84</c:v>
                </c:pt>
                <c:pt idx="23">
                  <c:v>-10.98</c:v>
                </c:pt>
                <c:pt idx="24">
                  <c:v>-105.25</c:v>
                </c:pt>
                <c:pt idx="25">
                  <c:v>-57.03</c:v>
                </c:pt>
                <c:pt idx="26">
                  <c:v>-23.43</c:v>
                </c:pt>
                <c:pt idx="27">
                  <c:v>-68.459999999999994</c:v>
                </c:pt>
                <c:pt idx="28">
                  <c:v>-4.5199999999999996</c:v>
                </c:pt>
                <c:pt idx="29">
                  <c:v>-161.61000000000001</c:v>
                </c:pt>
                <c:pt idx="30">
                  <c:v>-26.82</c:v>
                </c:pt>
                <c:pt idx="31">
                  <c:v>-77.650000000000006</c:v>
                </c:pt>
                <c:pt idx="32">
                  <c:v>-96.53</c:v>
                </c:pt>
                <c:pt idx="33">
                  <c:v>-156.30000000000001</c:v>
                </c:pt>
                <c:pt idx="34">
                  <c:v>-142.97999999999999</c:v>
                </c:pt>
                <c:pt idx="35">
                  <c:v>-112.06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D-45F0-B28E-B55DA4223553}"/>
            </c:ext>
          </c:extLst>
        </c:ser>
        <c:ser>
          <c:idx val="1"/>
          <c:order val="1"/>
          <c:tx>
            <c:v>Garden $</c:v>
          </c:tx>
          <c:invertIfNegative val="0"/>
          <c:cat>
            <c:strRef>
              <c:f>Dashboard!$A$46:$A$81</c:f>
              <c:strCache>
                <c:ptCount val="36"/>
                <c:pt idx="0">
                  <c:v>1/2/2025</c:v>
                </c:pt>
                <c:pt idx="1">
                  <c:v>2025-10</c:v>
                </c:pt>
                <c:pt idx="2">
                  <c:v>1/12/2025</c:v>
                </c:pt>
                <c:pt idx="3">
                  <c:v>1/16/2025</c:v>
                </c:pt>
                <c:pt idx="4">
                  <c:v>2025-08</c:v>
                </c:pt>
                <c:pt idx="5">
                  <c:v>1/22/2025</c:v>
                </c:pt>
                <c:pt idx="6">
                  <c:v>1/25/2025</c:v>
                </c:pt>
                <c:pt idx="7">
                  <c:v>1/25/2025</c:v>
                </c:pt>
                <c:pt idx="8">
                  <c:v>2/2/2025</c:v>
                </c:pt>
                <c:pt idx="9">
                  <c:v>2025-06</c:v>
                </c:pt>
                <c:pt idx="10">
                  <c:v>3/2/2025</c:v>
                </c:pt>
                <c:pt idx="11">
                  <c:v>3/2/2025</c:v>
                </c:pt>
                <c:pt idx="12">
                  <c:v>3/12/2025</c:v>
                </c:pt>
                <c:pt idx="13">
                  <c:v>3/12/2025</c:v>
                </c:pt>
                <c:pt idx="14">
                  <c:v>2025-06</c:v>
                </c:pt>
                <c:pt idx="15">
                  <c:v>2025-05</c:v>
                </c:pt>
                <c:pt idx="16">
                  <c:v>2025-05</c:v>
                </c:pt>
                <c:pt idx="17">
                  <c:v>2025-05</c:v>
                </c:pt>
                <c:pt idx="18">
                  <c:v>2025-04</c:v>
                </c:pt>
                <c:pt idx="19">
                  <c:v>4/15/2025</c:v>
                </c:pt>
                <c:pt idx="20">
                  <c:v>4/19/2025</c:v>
                </c:pt>
                <c:pt idx="21">
                  <c:v>4/20/2025</c:v>
                </c:pt>
                <c:pt idx="22">
                  <c:v>4/26/2025</c:v>
                </c:pt>
                <c:pt idx="23">
                  <c:v>5/1/2025</c:v>
                </c:pt>
                <c:pt idx="24">
                  <c:v>5/6/2025</c:v>
                </c:pt>
                <c:pt idx="25">
                  <c:v>5/10/2025</c:v>
                </c:pt>
                <c:pt idx="26">
                  <c:v>5/11/2025</c:v>
                </c:pt>
                <c:pt idx="27">
                  <c:v>5/22/2025</c:v>
                </c:pt>
                <c:pt idx="28">
                  <c:v>5/25/2025</c:v>
                </c:pt>
                <c:pt idx="29">
                  <c:v>5/25/2025</c:v>
                </c:pt>
                <c:pt idx="30">
                  <c:v>5/30/2025</c:v>
                </c:pt>
                <c:pt idx="31">
                  <c:v>6/7/2025</c:v>
                </c:pt>
                <c:pt idx="32">
                  <c:v>6/7/2025</c:v>
                </c:pt>
                <c:pt idx="33">
                  <c:v>6/17/2025</c:v>
                </c:pt>
                <c:pt idx="34">
                  <c:v>6/26/2025</c:v>
                </c:pt>
                <c:pt idx="35">
                  <c:v>7/3/2025</c:v>
                </c:pt>
              </c:strCache>
            </c:strRef>
          </c:cat>
          <c:val>
            <c:numRef>
              <c:f>Dashboard!$C$46:$C$81</c:f>
              <c:numCache>
                <c:formatCode>\$0.00</c:formatCode>
                <c:ptCount val="3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D-45F0-B28E-B55DA422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\$0.0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Garden Share of Food Spend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Garden Share %</c:v>
          </c:tx>
          <c:marker>
            <c:symbol val="none"/>
          </c:marker>
          <c:cat>
            <c:strRef>
              <c:f>Dashboard!$A$46:$A$81</c:f>
              <c:strCache>
                <c:ptCount val="36"/>
                <c:pt idx="0">
                  <c:v>1/2/2025</c:v>
                </c:pt>
                <c:pt idx="1">
                  <c:v>2025-10</c:v>
                </c:pt>
                <c:pt idx="2">
                  <c:v>1/12/2025</c:v>
                </c:pt>
                <c:pt idx="3">
                  <c:v>1/16/2025</c:v>
                </c:pt>
                <c:pt idx="4">
                  <c:v>2025-08</c:v>
                </c:pt>
                <c:pt idx="5">
                  <c:v>1/22/2025</c:v>
                </c:pt>
                <c:pt idx="6">
                  <c:v>1/25/2025</c:v>
                </c:pt>
                <c:pt idx="7">
                  <c:v>1/25/2025</c:v>
                </c:pt>
                <c:pt idx="8">
                  <c:v>2/2/2025</c:v>
                </c:pt>
                <c:pt idx="9">
                  <c:v>2025-06</c:v>
                </c:pt>
                <c:pt idx="10">
                  <c:v>3/2/2025</c:v>
                </c:pt>
                <c:pt idx="11">
                  <c:v>3/2/2025</c:v>
                </c:pt>
                <c:pt idx="12">
                  <c:v>3/12/2025</c:v>
                </c:pt>
                <c:pt idx="13">
                  <c:v>3/12/2025</c:v>
                </c:pt>
                <c:pt idx="14">
                  <c:v>2025-06</c:v>
                </c:pt>
                <c:pt idx="15">
                  <c:v>2025-05</c:v>
                </c:pt>
                <c:pt idx="16">
                  <c:v>2025-05</c:v>
                </c:pt>
                <c:pt idx="17">
                  <c:v>2025-05</c:v>
                </c:pt>
                <c:pt idx="18">
                  <c:v>2025-04</c:v>
                </c:pt>
                <c:pt idx="19">
                  <c:v>4/15/2025</c:v>
                </c:pt>
                <c:pt idx="20">
                  <c:v>4/19/2025</c:v>
                </c:pt>
                <c:pt idx="21">
                  <c:v>4/20/2025</c:v>
                </c:pt>
                <c:pt idx="22">
                  <c:v>4/26/2025</c:v>
                </c:pt>
                <c:pt idx="23">
                  <c:v>5/1/2025</c:v>
                </c:pt>
                <c:pt idx="24">
                  <c:v>5/6/2025</c:v>
                </c:pt>
                <c:pt idx="25">
                  <c:v>5/10/2025</c:v>
                </c:pt>
                <c:pt idx="26">
                  <c:v>5/11/2025</c:v>
                </c:pt>
                <c:pt idx="27">
                  <c:v>5/22/2025</c:v>
                </c:pt>
                <c:pt idx="28">
                  <c:v>5/25/2025</c:v>
                </c:pt>
                <c:pt idx="29">
                  <c:v>5/25/2025</c:v>
                </c:pt>
                <c:pt idx="30">
                  <c:v>5/30/2025</c:v>
                </c:pt>
                <c:pt idx="31">
                  <c:v>6/7/2025</c:v>
                </c:pt>
                <c:pt idx="32">
                  <c:v>6/7/2025</c:v>
                </c:pt>
                <c:pt idx="33">
                  <c:v>6/17/2025</c:v>
                </c:pt>
                <c:pt idx="34">
                  <c:v>6/26/2025</c:v>
                </c:pt>
                <c:pt idx="35">
                  <c:v>7/3/2025</c:v>
                </c:pt>
              </c:strCache>
            </c:strRef>
          </c:cat>
          <c:val>
            <c:numRef>
              <c:f>Dashboard!$E$46:$E$81</c:f>
              <c:numCache>
                <c:formatCode>0.0%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4-42DA-BCAD-9D3BBD09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catAx>
        <c:axId val="5003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Likely Waste Cost (Monthly)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Waste $</c:v>
          </c:tx>
          <c:invertIfNegative val="0"/>
          <c:cat>
            <c:numRef>
              <c:f>Dashboard!$A$126:$A$161</c:f>
              <c:numCache>
                <c:formatCode>m/d/yyyy</c:formatCode>
                <c:ptCount val="36"/>
                <c:pt idx="0">
                  <c:v>45659</c:v>
                </c:pt>
                <c:pt idx="1">
                  <c:v>45662</c:v>
                </c:pt>
                <c:pt idx="2">
                  <c:v>45669</c:v>
                </c:pt>
                <c:pt idx="3">
                  <c:v>45673</c:v>
                </c:pt>
                <c:pt idx="4">
                  <c:v>45678</c:v>
                </c:pt>
                <c:pt idx="5">
                  <c:v>45679</c:v>
                </c:pt>
                <c:pt idx="6">
                  <c:v>45682</c:v>
                </c:pt>
                <c:pt idx="7">
                  <c:v>45682</c:v>
                </c:pt>
                <c:pt idx="8">
                  <c:v>45690</c:v>
                </c:pt>
                <c:pt idx="9">
                  <c:v>45691</c:v>
                </c:pt>
                <c:pt idx="10">
                  <c:v>45718</c:v>
                </c:pt>
                <c:pt idx="11">
                  <c:v>45718</c:v>
                </c:pt>
                <c:pt idx="12">
                  <c:v>45728</c:v>
                </c:pt>
                <c:pt idx="13">
                  <c:v>45728</c:v>
                </c:pt>
                <c:pt idx="14">
                  <c:v>45732</c:v>
                </c:pt>
                <c:pt idx="15">
                  <c:v>45739</c:v>
                </c:pt>
                <c:pt idx="16">
                  <c:v>45752</c:v>
                </c:pt>
                <c:pt idx="17">
                  <c:v>45760</c:v>
                </c:pt>
                <c:pt idx="18">
                  <c:v>45761</c:v>
                </c:pt>
                <c:pt idx="19">
                  <c:v>45762</c:v>
                </c:pt>
                <c:pt idx="20">
                  <c:v>45766</c:v>
                </c:pt>
                <c:pt idx="21">
                  <c:v>45767</c:v>
                </c:pt>
                <c:pt idx="22">
                  <c:v>45773</c:v>
                </c:pt>
                <c:pt idx="23">
                  <c:v>45778</c:v>
                </c:pt>
                <c:pt idx="24">
                  <c:v>45783</c:v>
                </c:pt>
                <c:pt idx="25">
                  <c:v>45787</c:v>
                </c:pt>
                <c:pt idx="26">
                  <c:v>45788</c:v>
                </c:pt>
                <c:pt idx="27">
                  <c:v>45799</c:v>
                </c:pt>
                <c:pt idx="28">
                  <c:v>45802</c:v>
                </c:pt>
                <c:pt idx="29">
                  <c:v>45802</c:v>
                </c:pt>
                <c:pt idx="30">
                  <c:v>45807</c:v>
                </c:pt>
                <c:pt idx="31">
                  <c:v>45815</c:v>
                </c:pt>
                <c:pt idx="32">
                  <c:v>45815</c:v>
                </c:pt>
                <c:pt idx="33">
                  <c:v>45825</c:v>
                </c:pt>
                <c:pt idx="34">
                  <c:v>45834</c:v>
                </c:pt>
                <c:pt idx="35">
                  <c:v>45841</c:v>
                </c:pt>
              </c:numCache>
            </c:numRef>
          </c:cat>
          <c:val>
            <c:numRef>
              <c:f>Dashboard!$B$126:$B$161</c:f>
              <c:numCache>
                <c:formatCode>\$0.00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2-4831-A9F2-73BA30F9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50001"/>
        <c:axId val="50050002"/>
      </c:barChart>
      <c:dateAx>
        <c:axId val="5005000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0050002"/>
        <c:crosses val="autoZero"/>
        <c:auto val="1"/>
        <c:lblOffset val="100"/>
        <c:baseTimeUnit val="days"/>
      </c:dateAx>
      <c:valAx>
        <c:axId val="50050002"/>
        <c:scaling>
          <c:orientation val="minMax"/>
        </c:scaling>
        <c:delete val="0"/>
        <c:axPos val="l"/>
        <c:majorGridlines/>
        <c:numFmt formatCode="\$0.00" sourceLinked="1"/>
        <c:majorTickMark val="out"/>
        <c:minorTickMark val="none"/>
        <c:tickLblPos val="nextTo"/>
        <c:crossAx val="5005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14</xdr:col>
      <xdr:colOff>457200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45</xdr:row>
      <xdr:rowOff>0</xdr:rowOff>
    </xdr:from>
    <xdr:to>
      <xdr:col>14</xdr:col>
      <xdr:colOff>457200</xdr:colOff>
      <xdr:row>59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61</xdr:row>
      <xdr:rowOff>0</xdr:rowOff>
    </xdr:from>
    <xdr:to>
      <xdr:col>14</xdr:col>
      <xdr:colOff>457200</xdr:colOff>
      <xdr:row>75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125</xdr:row>
      <xdr:rowOff>0</xdr:rowOff>
    </xdr:from>
    <xdr:to>
      <xdr:col>14</xdr:col>
      <xdr:colOff>457200</xdr:colOff>
      <xdr:row>139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086818-7E35-4982-ACD2-A5DEEECD8587}" name="Table1" displayName="Table1" ref="A1:I29" totalsRowShown="0" headerRowDxfId="12" headerRowBorderDxfId="11" tableBorderDxfId="10">
  <autoFilter ref="A1:I29" xr:uid="{B9086818-7E35-4982-ACD2-A5DEEECD8587}"/>
  <sortState xmlns:xlrd2="http://schemas.microsoft.com/office/spreadsheetml/2017/richdata2" ref="A2:I29">
    <sortCondition ref="B1:B29"/>
  </sortState>
  <tableColumns count="9">
    <tableColumn id="1" xr3:uid="{BE0AE12A-DB60-4A1E-B4F6-A5999C2BD3DA}" name="Date (YYYY-MM-DD)"/>
    <tableColumn id="2" xr3:uid="{219A949F-3C8A-4276-96EF-A9FFC3C5D2DF}" name="Month (YYYY-MM)" dataDxfId="9"/>
    <tableColumn id="3" xr3:uid="{2C6A1F51-C61C-4426-8F2C-CDAC4A0C17D0}" name="Vehicle"/>
    <tableColumn id="4" xr3:uid="{D3A809CF-4DDE-45F1-9A4C-18A4D13EA2BC}" name="Fuel Type (Gas/EV)"/>
    <tableColumn id="5" xr3:uid="{B3022FCD-CAA3-42F0-9462-112AC03E35DB}" name="Quantity (gal or kWh)"/>
    <tableColumn id="6" xr3:uid="{A795881D-CE09-4C09-8646-C295AE179B88}" name="Cost $" dataCellStyle="Normal"/>
    <tableColumn id="7" xr3:uid="{7F2C6FA7-EB9F-4E82-BA01-E3AF06902D5B}" name="Miles"/>
    <tableColumn id="8" xr3:uid="{04754A75-49EA-46C6-B6DD-CC8F1A4CF373}" name="MPG or mi/kWh">
      <calculatedColumnFormula>IF(OR(G3="",E2=0),"", G3/E2)</calculatedColumnFormula>
    </tableColumn>
    <tableColumn id="9" xr3:uid="{F01B180D-DA12-419C-B432-DE710034CC9E}" name="Cost per Mile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9AAAF3-EE97-44D3-82A0-44ACAF3EF53E}" name="Table2" displayName="Table2" ref="A45:E81" totalsRowShown="0" headerRowDxfId="7" headerRowBorderDxfId="6" tableBorderDxfId="5">
  <autoFilter ref="A45:E81" xr:uid="{C59AAAF3-EE97-44D3-82A0-44ACAF3EF53E}"/>
  <tableColumns count="5">
    <tableColumn id="1" xr3:uid="{FC907DE0-327F-4DE1-950C-F3A77850A604}" name="Month" dataDxfId="0">
      <calculatedColumnFormula>'Food Monthly (auto)'!A2</calculatedColumnFormula>
    </tableColumn>
    <tableColumn id="2" xr3:uid="{2FCEF683-49CE-47F3-91A3-B169493DC4DA}" name="Store $" dataDxfId="4">
      <calculatedColumnFormula>'Food Monthly (auto)'!B2</calculatedColumnFormula>
    </tableColumn>
    <tableColumn id="3" xr3:uid="{A0888C2A-B492-4BED-BC95-BD871AD2CDC4}" name="Garden $" dataDxfId="3">
      <calculatedColumnFormula>'Food Monthly (auto)'!C2</calculatedColumnFormula>
    </tableColumn>
    <tableColumn id="4" xr3:uid="{3A66111B-1C4B-45A3-82BE-912F4C1433B1}" name="Total $" dataDxfId="2">
      <calculatedColumnFormula>'Food Monthly (auto)'!E2</calculatedColumnFormula>
    </tableColumn>
    <tableColumn id="5" xr3:uid="{3ECD6B96-A401-4E63-B73E-1BA28B541A89}" name="Garden Share %" dataDxfId="1">
      <calculatedColumnFormula>'Food Monthly (auto)'!F2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/>
  </sheetViews>
  <sheetFormatPr defaultRowHeight="15" x14ac:dyDescent="0.25"/>
  <sheetData>
    <row r="1" spans="1:4" ht="23.25" x14ac:dyDescent="0.35">
      <c r="A1" s="1" t="s">
        <v>0</v>
      </c>
    </row>
    <row r="3" spans="1:4" ht="15.75" x14ac:dyDescent="0.25">
      <c r="A3" s="2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0" spans="1:4" x14ac:dyDescent="0.25">
      <c r="A10" t="s">
        <v>8</v>
      </c>
    </row>
    <row r="13" spans="1:4" ht="15.75" x14ac:dyDescent="0.25">
      <c r="A13" s="2" t="s">
        <v>9</v>
      </c>
    </row>
    <row r="14" spans="1:4" x14ac:dyDescent="0.25">
      <c r="A14" s="3" t="s">
        <v>10</v>
      </c>
      <c r="B14" s="3" t="s">
        <v>11</v>
      </c>
      <c r="C14" s="3" t="s">
        <v>12</v>
      </c>
      <c r="D14" s="3" t="s">
        <v>13</v>
      </c>
    </row>
    <row r="15" spans="1:4" x14ac:dyDescent="0.25">
      <c r="A15" s="3" t="s">
        <v>14</v>
      </c>
      <c r="B15" s="3" t="s">
        <v>15</v>
      </c>
      <c r="C15" s="3" t="s">
        <v>16</v>
      </c>
      <c r="D15" s="3" t="s">
        <v>17</v>
      </c>
    </row>
    <row r="17" spans="1:1" x14ac:dyDescent="0.25">
      <c r="A17" t="s">
        <v>18</v>
      </c>
    </row>
    <row r="19" spans="1:1" x14ac:dyDescent="0.25">
      <c r="A19" t="s">
        <v>89</v>
      </c>
    </row>
  </sheetData>
  <hyperlinks>
    <hyperlink ref="A14" location="'Receipt'!A1" display="→ Receipt" xr:uid="{00000000-0004-0000-0000-000000000000}"/>
    <hyperlink ref="B14" location="'Utilities (Monthly)'!A1" display="→ Utilities (Monthly)" xr:uid="{00000000-0004-0000-0000-000001000000}"/>
    <hyperlink ref="C14" location="'Vehicle Log'!A1" display="→ Vehicle Log" xr:uid="{00000000-0004-0000-0000-000002000000}"/>
    <hyperlink ref="D14" location="'Dashboard'!A1" display="→ Dashboard" xr:uid="{00000000-0004-0000-0000-000003000000}"/>
    <hyperlink ref="A15" location="'Garden Cost Mini'!A1" display="→ Garden Cost Mini" xr:uid="{00000000-0004-0000-0000-000004000000}"/>
    <hyperlink ref="B15" location="'Waste Estimator'!A1" display="→ Waste Estimator" xr:uid="{00000000-0004-0000-0000-000005000000}"/>
    <hyperlink ref="C15" location="'Catalog (auto)'!A1" display="→ Catalog (auto)" xr:uid="{00000000-0004-0000-0000-000006000000}"/>
    <hyperlink ref="D15" location="'Calculator'!A1" display="→ Calculator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workbookViewId="0">
      <selection activeCell="E32" sqref="E32"/>
    </sheetView>
  </sheetViews>
  <sheetFormatPr defaultRowHeight="15" x14ac:dyDescent="0.25"/>
  <cols>
    <col min="1" max="9" width="22.7109375" customWidth="1"/>
  </cols>
  <sheetData>
    <row r="1" spans="1:9" x14ac:dyDescent="0.25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</row>
    <row r="2" spans="1:9" x14ac:dyDescent="0.25">
      <c r="A2" t="s">
        <v>128</v>
      </c>
      <c r="B2" t="s">
        <v>98</v>
      </c>
      <c r="C2" t="s">
        <v>99</v>
      </c>
      <c r="D2">
        <v>2</v>
      </c>
      <c r="E2" t="s">
        <v>100</v>
      </c>
      <c r="F2" s="12">
        <v>3.99</v>
      </c>
      <c r="G2">
        <v>33.5</v>
      </c>
      <c r="H2" t="s">
        <v>101</v>
      </c>
    </row>
    <row r="3" spans="1:9" x14ac:dyDescent="0.25">
      <c r="A3" t="s">
        <v>128</v>
      </c>
      <c r="B3" t="s">
        <v>102</v>
      </c>
      <c r="C3" t="s">
        <v>103</v>
      </c>
      <c r="D3">
        <v>4.2300000000000004</v>
      </c>
      <c r="E3" t="s">
        <v>104</v>
      </c>
      <c r="F3" s="12">
        <v>12.65</v>
      </c>
      <c r="G3">
        <v>67.680000000000007</v>
      </c>
      <c r="H3" t="s">
        <v>101</v>
      </c>
    </row>
    <row r="4" spans="1:9" x14ac:dyDescent="0.25">
      <c r="A4" t="s">
        <v>128</v>
      </c>
      <c r="B4" t="s">
        <v>105</v>
      </c>
      <c r="C4" t="s">
        <v>103</v>
      </c>
      <c r="D4">
        <v>1</v>
      </c>
      <c r="E4" t="s">
        <v>100</v>
      </c>
      <c r="F4" s="12">
        <v>2.99</v>
      </c>
      <c r="G4">
        <v>20</v>
      </c>
      <c r="H4" t="s">
        <v>101</v>
      </c>
    </row>
    <row r="5" spans="1:9" x14ac:dyDescent="0.25">
      <c r="A5" t="s">
        <v>128</v>
      </c>
      <c r="B5" t="s">
        <v>106</v>
      </c>
      <c r="C5" t="s">
        <v>103</v>
      </c>
      <c r="D5">
        <v>2</v>
      </c>
      <c r="E5" t="s">
        <v>100</v>
      </c>
      <c r="F5" s="12">
        <v>3.99</v>
      </c>
      <c r="G5">
        <v>24</v>
      </c>
      <c r="H5" t="s">
        <v>101</v>
      </c>
    </row>
    <row r="6" spans="1:9" x14ac:dyDescent="0.25">
      <c r="A6" t="s">
        <v>128</v>
      </c>
      <c r="B6" t="s">
        <v>107</v>
      </c>
      <c r="C6" t="s">
        <v>103</v>
      </c>
      <c r="D6">
        <v>2</v>
      </c>
      <c r="E6" t="s">
        <v>100</v>
      </c>
      <c r="F6" s="12">
        <v>2.4900000000000002</v>
      </c>
      <c r="G6">
        <v>12</v>
      </c>
      <c r="H6" t="s">
        <v>101</v>
      </c>
    </row>
    <row r="7" spans="1:9" x14ac:dyDescent="0.25">
      <c r="A7" t="s">
        <v>128</v>
      </c>
      <c r="B7" t="s">
        <v>74</v>
      </c>
      <c r="C7" t="s">
        <v>103</v>
      </c>
      <c r="D7">
        <v>1</v>
      </c>
      <c r="E7" t="s">
        <v>100</v>
      </c>
      <c r="F7" s="12">
        <v>2.99</v>
      </c>
      <c r="G7">
        <v>16</v>
      </c>
      <c r="H7" t="s">
        <v>108</v>
      </c>
    </row>
    <row r="8" spans="1:9" x14ac:dyDescent="0.25">
      <c r="A8" t="s">
        <v>128</v>
      </c>
      <c r="B8" t="s">
        <v>109</v>
      </c>
      <c r="C8" t="s">
        <v>103</v>
      </c>
      <c r="D8">
        <v>1</v>
      </c>
      <c r="E8" t="s">
        <v>104</v>
      </c>
      <c r="F8" s="12">
        <v>5</v>
      </c>
      <c r="G8">
        <v>16</v>
      </c>
      <c r="H8" t="s">
        <v>108</v>
      </c>
    </row>
    <row r="9" spans="1:9" x14ac:dyDescent="0.25">
      <c r="A9" t="s">
        <v>128</v>
      </c>
      <c r="B9" t="s">
        <v>110</v>
      </c>
      <c r="C9" t="s">
        <v>111</v>
      </c>
      <c r="D9">
        <v>1</v>
      </c>
      <c r="E9" t="s">
        <v>100</v>
      </c>
      <c r="F9" s="12">
        <v>5.99</v>
      </c>
      <c r="H9" t="s">
        <v>101</v>
      </c>
    </row>
    <row r="10" spans="1:9" x14ac:dyDescent="0.25">
      <c r="A10" t="s">
        <v>128</v>
      </c>
      <c r="B10" t="s">
        <v>112</v>
      </c>
      <c r="C10" t="s">
        <v>113</v>
      </c>
      <c r="D10">
        <v>4</v>
      </c>
      <c r="E10" t="s">
        <v>100</v>
      </c>
      <c r="F10" s="12">
        <v>2.37</v>
      </c>
      <c r="G10">
        <v>17</v>
      </c>
      <c r="H10" t="s">
        <v>101</v>
      </c>
    </row>
    <row r="11" spans="1:9" x14ac:dyDescent="0.25">
      <c r="A11" t="s">
        <v>128</v>
      </c>
      <c r="B11" t="s">
        <v>114</v>
      </c>
      <c r="C11" t="s">
        <v>111</v>
      </c>
      <c r="D11">
        <v>12</v>
      </c>
      <c r="E11" t="s">
        <v>115</v>
      </c>
      <c r="F11" s="12">
        <v>4.99</v>
      </c>
      <c r="G11">
        <v>12</v>
      </c>
      <c r="H11" t="s">
        <v>101</v>
      </c>
    </row>
    <row r="12" spans="1:9" x14ac:dyDescent="0.25">
      <c r="A12" t="s">
        <v>128</v>
      </c>
      <c r="B12" t="s">
        <v>116</v>
      </c>
      <c r="C12" t="s">
        <v>103</v>
      </c>
      <c r="D12">
        <v>64</v>
      </c>
      <c r="E12" t="s">
        <v>115</v>
      </c>
      <c r="F12" s="12">
        <v>2.99</v>
      </c>
      <c r="G12">
        <v>64</v>
      </c>
      <c r="H12" t="s">
        <v>101</v>
      </c>
    </row>
    <row r="13" spans="1:9" x14ac:dyDescent="0.25">
      <c r="A13" t="s">
        <v>128</v>
      </c>
      <c r="B13" t="s">
        <v>117</v>
      </c>
      <c r="C13" t="s">
        <v>103</v>
      </c>
      <c r="D13">
        <v>8</v>
      </c>
      <c r="E13" t="s">
        <v>115</v>
      </c>
      <c r="F13" s="12">
        <v>0</v>
      </c>
      <c r="G13">
        <v>8</v>
      </c>
      <c r="H13" t="s">
        <v>118</v>
      </c>
    </row>
    <row r="14" spans="1:9" x14ac:dyDescent="0.25">
      <c r="A14" t="s">
        <v>128</v>
      </c>
      <c r="B14" t="s">
        <v>119</v>
      </c>
      <c r="C14" t="s">
        <v>113</v>
      </c>
      <c r="D14">
        <v>2.62</v>
      </c>
      <c r="E14" t="s">
        <v>104</v>
      </c>
      <c r="F14" s="12">
        <v>1.81</v>
      </c>
      <c r="H14" t="s">
        <v>101</v>
      </c>
    </row>
    <row r="15" spans="1:9" x14ac:dyDescent="0.25">
      <c r="A15" t="s">
        <v>128</v>
      </c>
      <c r="B15" t="s">
        <v>120</v>
      </c>
      <c r="C15" t="s">
        <v>103</v>
      </c>
      <c r="D15">
        <v>1</v>
      </c>
      <c r="E15" t="s">
        <v>100</v>
      </c>
      <c r="F15" s="12">
        <v>3.99</v>
      </c>
      <c r="H15" t="s">
        <v>101</v>
      </c>
    </row>
    <row r="16" spans="1:9" x14ac:dyDescent="0.25">
      <c r="A16" t="s">
        <v>128</v>
      </c>
      <c r="B16" t="s">
        <v>121</v>
      </c>
      <c r="C16" t="s">
        <v>103</v>
      </c>
      <c r="D16">
        <v>1</v>
      </c>
      <c r="E16" t="s">
        <v>100</v>
      </c>
      <c r="F16" s="12">
        <v>1.99</v>
      </c>
      <c r="H16" t="s">
        <v>101</v>
      </c>
    </row>
    <row r="17" spans="1:8" x14ac:dyDescent="0.25">
      <c r="A17" t="s">
        <v>128</v>
      </c>
      <c r="B17" t="s">
        <v>122</v>
      </c>
      <c r="C17" t="s">
        <v>113</v>
      </c>
      <c r="D17">
        <v>1</v>
      </c>
      <c r="E17" t="s">
        <v>100</v>
      </c>
      <c r="F17" s="12">
        <v>2.5</v>
      </c>
      <c r="G17">
        <v>10</v>
      </c>
      <c r="H17" t="s">
        <v>101</v>
      </c>
    </row>
    <row r="18" spans="1:8" x14ac:dyDescent="0.25">
      <c r="A18" t="s">
        <v>128</v>
      </c>
      <c r="B18" t="s">
        <v>78</v>
      </c>
      <c r="C18" t="s">
        <v>103</v>
      </c>
      <c r="D18">
        <v>1</v>
      </c>
      <c r="E18" t="s">
        <v>123</v>
      </c>
      <c r="F18" s="12">
        <v>2.4900000000000002</v>
      </c>
      <c r="G18">
        <v>12</v>
      </c>
      <c r="H18" t="s">
        <v>101</v>
      </c>
    </row>
    <row r="19" spans="1:8" x14ac:dyDescent="0.25">
      <c r="A19" t="s">
        <v>128</v>
      </c>
      <c r="B19" t="s">
        <v>124</v>
      </c>
      <c r="C19" t="s">
        <v>103</v>
      </c>
      <c r="D19">
        <v>5</v>
      </c>
      <c r="E19" t="s">
        <v>115</v>
      </c>
      <c r="F19" s="12">
        <v>0</v>
      </c>
      <c r="G19">
        <v>5</v>
      </c>
      <c r="H19" t="s">
        <v>118</v>
      </c>
    </row>
    <row r="20" spans="1:8" x14ac:dyDescent="0.25">
      <c r="A20" t="s">
        <v>128</v>
      </c>
      <c r="B20" t="s">
        <v>125</v>
      </c>
      <c r="C20" t="s">
        <v>103</v>
      </c>
      <c r="D20">
        <v>10</v>
      </c>
      <c r="E20" t="s">
        <v>115</v>
      </c>
      <c r="F20" s="12">
        <v>0</v>
      </c>
      <c r="G20">
        <v>12</v>
      </c>
      <c r="H20" t="s">
        <v>118</v>
      </c>
    </row>
    <row r="21" spans="1:8" x14ac:dyDescent="0.25">
      <c r="A21" t="s">
        <v>128</v>
      </c>
      <c r="B21" t="s">
        <v>126</v>
      </c>
      <c r="C21" t="s">
        <v>103</v>
      </c>
      <c r="D21">
        <v>1</v>
      </c>
      <c r="E21" t="s">
        <v>104</v>
      </c>
      <c r="F21" s="12">
        <v>0</v>
      </c>
      <c r="G21">
        <v>16</v>
      </c>
      <c r="H21" t="s">
        <v>118</v>
      </c>
    </row>
    <row r="22" spans="1:8" x14ac:dyDescent="0.25">
      <c r="A22" t="s">
        <v>128</v>
      </c>
      <c r="B22" t="s">
        <v>86</v>
      </c>
      <c r="C22" t="s">
        <v>103</v>
      </c>
      <c r="D22">
        <v>12</v>
      </c>
      <c r="E22" t="s">
        <v>100</v>
      </c>
      <c r="F22" s="12">
        <v>3.99</v>
      </c>
      <c r="G22">
        <v>20</v>
      </c>
      <c r="H22" t="s">
        <v>101</v>
      </c>
    </row>
    <row r="23" spans="1:8" x14ac:dyDescent="0.25">
      <c r="A23" t="s">
        <v>128</v>
      </c>
      <c r="B23" t="s">
        <v>127</v>
      </c>
      <c r="C23" t="s">
        <v>103</v>
      </c>
      <c r="D23">
        <v>5</v>
      </c>
      <c r="E23" t="s">
        <v>100</v>
      </c>
      <c r="F23" s="12">
        <v>2.99</v>
      </c>
      <c r="G23">
        <v>20</v>
      </c>
      <c r="H23" t="s">
        <v>101</v>
      </c>
    </row>
    <row r="24" spans="1:8" x14ac:dyDescent="0.25">
      <c r="F24" s="12"/>
    </row>
    <row r="25" spans="1:8" x14ac:dyDescent="0.25">
      <c r="F25" s="12"/>
    </row>
    <row r="26" spans="1:8" x14ac:dyDescent="0.25">
      <c r="F26" s="12"/>
    </row>
    <row r="27" spans="1:8" x14ac:dyDescent="0.25">
      <c r="F27" s="12"/>
    </row>
    <row r="28" spans="1:8" x14ac:dyDescent="0.25">
      <c r="F28" s="12"/>
    </row>
    <row r="29" spans="1:8" x14ac:dyDescent="0.25">
      <c r="F29" s="12"/>
    </row>
    <row r="30" spans="1:8" x14ac:dyDescent="0.25">
      <c r="F30" s="12"/>
    </row>
    <row r="31" spans="1:8" x14ac:dyDescent="0.25">
      <c r="F31" s="12"/>
    </row>
    <row r="32" spans="1:8" x14ac:dyDescent="0.25">
      <c r="F32" s="12"/>
    </row>
    <row r="33" spans="6:6" x14ac:dyDescent="0.25">
      <c r="F33" s="12"/>
    </row>
    <row r="34" spans="6:6" x14ac:dyDescent="0.25">
      <c r="F34" s="12"/>
    </row>
    <row r="35" spans="6:6" x14ac:dyDescent="0.25">
      <c r="F35" s="12"/>
    </row>
    <row r="36" spans="6:6" x14ac:dyDescent="0.25">
      <c r="F36" s="12"/>
    </row>
    <row r="37" spans="6:6" x14ac:dyDescent="0.25">
      <c r="F37" s="12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  <row r="42" spans="6:6" x14ac:dyDescent="0.25">
      <c r="F42" s="12"/>
    </row>
    <row r="43" spans="6:6" x14ac:dyDescent="0.25">
      <c r="F43" s="12"/>
    </row>
    <row r="44" spans="6:6" x14ac:dyDescent="0.25">
      <c r="F44" s="12"/>
    </row>
    <row r="45" spans="6:6" x14ac:dyDescent="0.25">
      <c r="F45" s="12"/>
    </row>
    <row r="46" spans="6:6" x14ac:dyDescent="0.25">
      <c r="F46" s="12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D43" sqref="D43"/>
    </sheetView>
  </sheetViews>
  <sheetFormatPr defaultRowHeight="15" x14ac:dyDescent="0.25"/>
  <cols>
    <col min="1" max="7" width="20.7109375" customWidth="1"/>
  </cols>
  <sheetData>
    <row r="1" spans="1:7" x14ac:dyDescent="0.25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</row>
    <row r="2" spans="1:7" x14ac:dyDescent="0.25">
      <c r="A2" t="s">
        <v>128</v>
      </c>
      <c r="B2">
        <v>190</v>
      </c>
      <c r="C2" s="7">
        <v>67.87</v>
      </c>
    </row>
    <row r="3" spans="1:7" x14ac:dyDescent="0.25">
      <c r="A3" t="s">
        <v>134</v>
      </c>
      <c r="B3">
        <v>270</v>
      </c>
      <c r="C3" s="7">
        <v>63.87</v>
      </c>
      <c r="D3">
        <v>6</v>
      </c>
      <c r="E3">
        <v>12.16</v>
      </c>
    </row>
    <row r="4" spans="1:7" x14ac:dyDescent="0.25">
      <c r="A4" t="s">
        <v>135</v>
      </c>
      <c r="B4">
        <v>208</v>
      </c>
      <c r="C4" s="7">
        <v>92.71</v>
      </c>
      <c r="D4">
        <v>7</v>
      </c>
      <c r="E4">
        <v>13.25</v>
      </c>
    </row>
    <row r="5" spans="1:7" x14ac:dyDescent="0.25">
      <c r="A5" t="s">
        <v>136</v>
      </c>
      <c r="B5">
        <v>160</v>
      </c>
      <c r="C5" s="7">
        <v>71.48</v>
      </c>
      <c r="D5">
        <v>7</v>
      </c>
      <c r="E5">
        <v>13.15</v>
      </c>
    </row>
    <row r="6" spans="1:7" x14ac:dyDescent="0.25">
      <c r="A6" t="s">
        <v>137</v>
      </c>
      <c r="B6">
        <v>141</v>
      </c>
      <c r="C6" s="7">
        <v>35.130000000000003</v>
      </c>
      <c r="D6">
        <v>9</v>
      </c>
      <c r="E6">
        <v>15.63</v>
      </c>
    </row>
    <row r="7" spans="1:7" x14ac:dyDescent="0.25">
      <c r="A7" t="s">
        <v>138</v>
      </c>
      <c r="B7">
        <v>147</v>
      </c>
      <c r="C7" s="7">
        <v>6.74</v>
      </c>
      <c r="D7">
        <v>9</v>
      </c>
      <c r="E7">
        <v>15.06</v>
      </c>
    </row>
    <row r="8" spans="1:7" x14ac:dyDescent="0.25">
      <c r="A8" t="s">
        <v>139</v>
      </c>
      <c r="B8">
        <v>223</v>
      </c>
      <c r="C8" s="7">
        <v>23.59</v>
      </c>
      <c r="D8">
        <v>9</v>
      </c>
      <c r="E8">
        <v>17.399999999999999</v>
      </c>
    </row>
    <row r="9" spans="1:7" x14ac:dyDescent="0.25">
      <c r="A9" t="s">
        <v>140</v>
      </c>
      <c r="B9">
        <v>255</v>
      </c>
      <c r="C9" s="7">
        <v>49.25</v>
      </c>
      <c r="D9">
        <v>10</v>
      </c>
      <c r="E9">
        <v>17.399999999999999</v>
      </c>
    </row>
    <row r="10" spans="1:7" x14ac:dyDescent="0.25">
      <c r="A10" t="s">
        <v>133</v>
      </c>
      <c r="B10">
        <v>291</v>
      </c>
      <c r="C10" s="7">
        <v>55.89</v>
      </c>
      <c r="D10">
        <v>10</v>
      </c>
      <c r="E10">
        <v>17.25</v>
      </c>
    </row>
    <row r="11" spans="1:7" x14ac:dyDescent="0.25">
      <c r="A11" t="s">
        <v>132</v>
      </c>
      <c r="B11">
        <v>244</v>
      </c>
      <c r="C11" s="7">
        <v>64.55</v>
      </c>
      <c r="D11">
        <v>10</v>
      </c>
      <c r="E11">
        <v>16.149999999999999</v>
      </c>
    </row>
    <row r="12" spans="1:7" x14ac:dyDescent="0.25">
      <c r="A12" t="s">
        <v>131</v>
      </c>
      <c r="B12">
        <v>139</v>
      </c>
      <c r="C12" s="7">
        <v>64.55</v>
      </c>
      <c r="D12">
        <v>11</v>
      </c>
      <c r="E12">
        <v>29.89</v>
      </c>
    </row>
    <row r="13" spans="1:7" x14ac:dyDescent="0.25">
      <c r="A13" t="s">
        <v>130</v>
      </c>
      <c r="B13">
        <v>103</v>
      </c>
      <c r="C13" s="7">
        <v>29.01</v>
      </c>
      <c r="D13">
        <v>8</v>
      </c>
      <c r="E13">
        <v>13.05</v>
      </c>
    </row>
    <row r="14" spans="1:7" x14ac:dyDescent="0.25">
      <c r="A14" t="s">
        <v>129</v>
      </c>
      <c r="B14">
        <v>155</v>
      </c>
      <c r="C14" s="7">
        <v>29.01</v>
      </c>
      <c r="D14">
        <v>7</v>
      </c>
      <c r="E14">
        <v>11.61</v>
      </c>
    </row>
    <row r="15" spans="1:7" x14ac:dyDescent="0.25">
      <c r="A15" t="s">
        <v>141</v>
      </c>
      <c r="B15">
        <v>145</v>
      </c>
      <c r="C15" s="7">
        <v>37.56</v>
      </c>
      <c r="D15">
        <v>7</v>
      </c>
      <c r="E15">
        <v>11.7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1"/>
  <sheetViews>
    <sheetView zoomScale="70" zoomScaleNormal="70" workbookViewId="0">
      <selection activeCell="E31" sqref="E31"/>
    </sheetView>
  </sheetViews>
  <sheetFormatPr defaultRowHeight="15" x14ac:dyDescent="0.25"/>
  <cols>
    <col min="1" max="1" width="27" customWidth="1"/>
    <col min="2" max="2" width="24.140625" customWidth="1"/>
    <col min="3" max="3" width="22.7109375" customWidth="1"/>
    <col min="4" max="4" width="25.140625" customWidth="1"/>
    <col min="5" max="5" width="27" customWidth="1"/>
    <col min="6" max="9" width="22.7109375" customWidth="1"/>
  </cols>
  <sheetData>
    <row r="1" spans="1:10" x14ac:dyDescent="0.25">
      <c r="A1" s="11" t="s">
        <v>35</v>
      </c>
      <c r="B1" s="11" t="s">
        <v>28</v>
      </c>
      <c r="C1" s="11" t="s">
        <v>36</v>
      </c>
      <c r="D1" s="11" t="s">
        <v>37</v>
      </c>
      <c r="E1" s="11" t="s">
        <v>38</v>
      </c>
      <c r="F1" s="11" t="s">
        <v>39</v>
      </c>
      <c r="G1" s="11" t="s">
        <v>40</v>
      </c>
      <c r="H1" s="11" t="s">
        <v>41</v>
      </c>
      <c r="I1" s="11" t="s">
        <v>42</v>
      </c>
    </row>
    <row r="2" spans="1:10" x14ac:dyDescent="0.25">
      <c r="B2" s="10">
        <v>45670</v>
      </c>
      <c r="C2" t="s">
        <v>142</v>
      </c>
      <c r="D2" t="s">
        <v>143</v>
      </c>
      <c r="F2">
        <v>-40</v>
      </c>
      <c r="G2">
        <v>74747</v>
      </c>
      <c r="H2">
        <v>22</v>
      </c>
      <c r="I2" s="5"/>
    </row>
    <row r="3" spans="1:10" x14ac:dyDescent="0.25">
      <c r="B3" s="10">
        <v>45681</v>
      </c>
      <c r="C3" t="s">
        <v>142</v>
      </c>
      <c r="D3" t="s">
        <v>143</v>
      </c>
      <c r="F3">
        <v>-50.3</v>
      </c>
      <c r="H3">
        <v>22</v>
      </c>
      <c r="I3" s="5"/>
    </row>
    <row r="4" spans="1:10" x14ac:dyDescent="0.25">
      <c r="B4" s="10">
        <v>45690</v>
      </c>
      <c r="C4" t="s">
        <v>142</v>
      </c>
      <c r="D4" t="s">
        <v>143</v>
      </c>
      <c r="F4">
        <v>-44.11</v>
      </c>
      <c r="H4">
        <v>22</v>
      </c>
      <c r="I4" s="5"/>
    </row>
    <row r="5" spans="1:10" x14ac:dyDescent="0.25">
      <c r="B5" s="10">
        <v>45691</v>
      </c>
      <c r="C5" t="s">
        <v>142</v>
      </c>
      <c r="D5" t="s">
        <v>143</v>
      </c>
      <c r="F5">
        <v>-32.11</v>
      </c>
      <c r="H5">
        <v>22</v>
      </c>
      <c r="I5" s="5"/>
    </row>
    <row r="6" spans="1:10" x14ac:dyDescent="0.25">
      <c r="B6" s="10">
        <v>45694</v>
      </c>
      <c r="C6" t="s">
        <v>142</v>
      </c>
      <c r="D6" t="s">
        <v>143</v>
      </c>
      <c r="F6">
        <v>-44.35</v>
      </c>
      <c r="H6">
        <v>22</v>
      </c>
      <c r="I6" s="5"/>
    </row>
    <row r="7" spans="1:10" x14ac:dyDescent="0.25">
      <c r="B7" s="10">
        <v>45694</v>
      </c>
      <c r="C7" t="s">
        <v>142</v>
      </c>
      <c r="D7" t="s">
        <v>143</v>
      </c>
      <c r="F7">
        <v>-36.69</v>
      </c>
      <c r="H7">
        <v>22</v>
      </c>
      <c r="I7" s="5"/>
    </row>
    <row r="8" spans="1:10" x14ac:dyDescent="0.25">
      <c r="B8" s="10">
        <v>45708</v>
      </c>
      <c r="C8" t="s">
        <v>142</v>
      </c>
      <c r="D8" t="s">
        <v>143</v>
      </c>
      <c r="F8">
        <v>-40</v>
      </c>
      <c r="H8">
        <v>22</v>
      </c>
      <c r="I8" s="5"/>
    </row>
    <row r="9" spans="1:10" x14ac:dyDescent="0.25">
      <c r="B9" s="10">
        <v>45725</v>
      </c>
      <c r="C9" t="s">
        <v>142</v>
      </c>
      <c r="D9" t="s">
        <v>143</v>
      </c>
      <c r="F9">
        <v>-53.15</v>
      </c>
      <c r="H9">
        <v>22</v>
      </c>
      <c r="I9" s="5"/>
      <c r="J9" t="s">
        <v>145</v>
      </c>
    </row>
    <row r="10" spans="1:10" x14ac:dyDescent="0.25">
      <c r="B10" s="10">
        <v>45735</v>
      </c>
      <c r="C10" t="s">
        <v>142</v>
      </c>
      <c r="D10" t="s">
        <v>143</v>
      </c>
      <c r="F10">
        <v>-48.53</v>
      </c>
      <c r="H10">
        <v>22</v>
      </c>
      <c r="I10" s="5"/>
      <c r="J10" t="s">
        <v>144</v>
      </c>
    </row>
    <row r="11" spans="1:10" x14ac:dyDescent="0.25">
      <c r="B11" s="10">
        <v>45744</v>
      </c>
      <c r="C11" t="s">
        <v>142</v>
      </c>
      <c r="D11" t="s">
        <v>143</v>
      </c>
      <c r="F11">
        <v>-54.03</v>
      </c>
      <c r="H11">
        <v>22</v>
      </c>
      <c r="I11" s="5"/>
    </row>
    <row r="12" spans="1:10" x14ac:dyDescent="0.25">
      <c r="B12" s="10">
        <v>45748</v>
      </c>
      <c r="C12" t="s">
        <v>142</v>
      </c>
      <c r="D12" t="s">
        <v>143</v>
      </c>
      <c r="F12">
        <v>-54.69</v>
      </c>
      <c r="H12">
        <v>22</v>
      </c>
      <c r="I12" s="5"/>
    </row>
    <row r="13" spans="1:10" x14ac:dyDescent="0.25">
      <c r="B13" s="10">
        <v>45760</v>
      </c>
      <c r="C13" t="s">
        <v>142</v>
      </c>
      <c r="D13" t="s">
        <v>143</v>
      </c>
      <c r="F13">
        <v>-55.43</v>
      </c>
      <c r="H13">
        <v>22</v>
      </c>
      <c r="I13" s="5"/>
      <c r="J13" t="s">
        <v>145</v>
      </c>
    </row>
    <row r="14" spans="1:10" x14ac:dyDescent="0.25">
      <c r="B14" s="10">
        <v>45775</v>
      </c>
      <c r="C14" t="s">
        <v>142</v>
      </c>
      <c r="D14" t="s">
        <v>143</v>
      </c>
      <c r="F14">
        <v>-46.39</v>
      </c>
      <c r="H14">
        <v>22</v>
      </c>
      <c r="I14" s="5"/>
    </row>
    <row r="15" spans="1:10" x14ac:dyDescent="0.25">
      <c r="B15" s="10">
        <v>45787</v>
      </c>
      <c r="C15" t="s">
        <v>142</v>
      </c>
      <c r="D15" t="s">
        <v>143</v>
      </c>
      <c r="F15">
        <v>-40.01</v>
      </c>
      <c r="H15">
        <v>22</v>
      </c>
      <c r="I15" s="5"/>
    </row>
    <row r="16" spans="1:10" x14ac:dyDescent="0.25">
      <c r="B16" s="10">
        <v>45804</v>
      </c>
      <c r="C16" t="s">
        <v>142</v>
      </c>
      <c r="D16" t="s">
        <v>143</v>
      </c>
      <c r="F16">
        <v>-153.58000000000001</v>
      </c>
      <c r="H16">
        <v>22</v>
      </c>
      <c r="I16" s="5"/>
    </row>
    <row r="17" spans="2:9" x14ac:dyDescent="0.25">
      <c r="B17" s="10">
        <v>45822</v>
      </c>
      <c r="C17" t="s">
        <v>142</v>
      </c>
      <c r="D17" t="s">
        <v>143</v>
      </c>
      <c r="F17">
        <v>-53.79</v>
      </c>
      <c r="H17">
        <v>22</v>
      </c>
      <c r="I17" s="5"/>
    </row>
    <row r="18" spans="2:9" x14ac:dyDescent="0.25">
      <c r="B18" s="10">
        <v>45831</v>
      </c>
      <c r="C18" t="s">
        <v>142</v>
      </c>
      <c r="D18" t="s">
        <v>143</v>
      </c>
      <c r="F18">
        <v>-50.3</v>
      </c>
      <c r="H18">
        <v>22</v>
      </c>
      <c r="I18" s="5"/>
    </row>
    <row r="19" spans="2:9" x14ac:dyDescent="0.25">
      <c r="B19" s="10">
        <v>45840</v>
      </c>
      <c r="C19" t="s">
        <v>142</v>
      </c>
      <c r="D19" t="s">
        <v>143</v>
      </c>
      <c r="F19">
        <v>-58.01</v>
      </c>
      <c r="H19">
        <v>22</v>
      </c>
      <c r="I19" s="5"/>
    </row>
    <row r="20" spans="2:9" x14ac:dyDescent="0.25">
      <c r="B20" s="10">
        <v>45866</v>
      </c>
      <c r="C20" t="s">
        <v>142</v>
      </c>
      <c r="D20" t="s">
        <v>143</v>
      </c>
      <c r="F20">
        <v>-44.9</v>
      </c>
      <c r="H20">
        <v>22</v>
      </c>
      <c r="I20" s="5"/>
    </row>
    <row r="21" spans="2:9" x14ac:dyDescent="0.25">
      <c r="B21" s="10">
        <v>45867</v>
      </c>
      <c r="C21" t="s">
        <v>142</v>
      </c>
      <c r="D21" t="s">
        <v>143</v>
      </c>
      <c r="F21">
        <v>-45.32</v>
      </c>
      <c r="H21">
        <v>22</v>
      </c>
      <c r="I21" s="5"/>
    </row>
    <row r="22" spans="2:9" x14ac:dyDescent="0.25">
      <c r="B22" s="10">
        <v>45872</v>
      </c>
      <c r="C22" t="s">
        <v>142</v>
      </c>
      <c r="D22" t="s">
        <v>143</v>
      </c>
      <c r="F22">
        <v>-56.31</v>
      </c>
      <c r="H22">
        <v>22</v>
      </c>
      <c r="I22" s="5"/>
    </row>
    <row r="23" spans="2:9" x14ac:dyDescent="0.25">
      <c r="B23" s="10">
        <v>45901</v>
      </c>
      <c r="C23" t="s">
        <v>142</v>
      </c>
      <c r="D23" t="s">
        <v>143</v>
      </c>
      <c r="F23">
        <v>-51.78</v>
      </c>
      <c r="H23">
        <v>22</v>
      </c>
      <c r="I23" s="5"/>
    </row>
    <row r="24" spans="2:9" x14ac:dyDescent="0.25">
      <c r="B24" s="10">
        <v>45905</v>
      </c>
      <c r="C24" t="s">
        <v>142</v>
      </c>
      <c r="D24" t="s">
        <v>143</v>
      </c>
      <c r="F24">
        <v>-59.91</v>
      </c>
      <c r="H24">
        <v>22</v>
      </c>
      <c r="I24" s="5"/>
    </row>
    <row r="25" spans="2:9" x14ac:dyDescent="0.25">
      <c r="B25" s="10">
        <v>45910</v>
      </c>
      <c r="C25" t="s">
        <v>142</v>
      </c>
      <c r="D25" t="s">
        <v>143</v>
      </c>
      <c r="F25">
        <v>-44.32</v>
      </c>
      <c r="H25">
        <v>22</v>
      </c>
      <c r="I25" s="5"/>
    </row>
    <row r="26" spans="2:9" x14ac:dyDescent="0.25">
      <c r="B26" s="10">
        <v>45925</v>
      </c>
      <c r="C26" t="s">
        <v>142</v>
      </c>
      <c r="D26" t="s">
        <v>143</v>
      </c>
      <c r="F26">
        <v>-60.76</v>
      </c>
      <c r="H26">
        <v>22</v>
      </c>
      <c r="I26" s="5"/>
    </row>
    <row r="27" spans="2:9" x14ac:dyDescent="0.25">
      <c r="B27" s="10">
        <v>45925</v>
      </c>
      <c r="C27" t="s">
        <v>142</v>
      </c>
      <c r="D27" t="s">
        <v>143</v>
      </c>
      <c r="F27">
        <v>-60.76</v>
      </c>
      <c r="H27">
        <v>22</v>
      </c>
      <c r="I27" s="5"/>
    </row>
    <row r="28" spans="2:9" x14ac:dyDescent="0.25">
      <c r="B28" s="10">
        <v>45932</v>
      </c>
      <c r="C28" t="s">
        <v>142</v>
      </c>
      <c r="D28" t="s">
        <v>143</v>
      </c>
      <c r="F28">
        <v>-55</v>
      </c>
      <c r="H28">
        <v>22</v>
      </c>
      <c r="I28" s="5"/>
    </row>
    <row r="29" spans="2:9" x14ac:dyDescent="0.25">
      <c r="B29" s="10">
        <v>45945</v>
      </c>
      <c r="C29" t="s">
        <v>142</v>
      </c>
      <c r="D29" t="s">
        <v>143</v>
      </c>
      <c r="F29">
        <v>-40.08</v>
      </c>
      <c r="G29">
        <v>81595</v>
      </c>
      <c r="H29">
        <v>22</v>
      </c>
      <c r="I29" s="5"/>
    </row>
    <row r="30" spans="2:9" x14ac:dyDescent="0.25">
      <c r="E30" t="s">
        <v>164</v>
      </c>
      <c r="F30" t="s">
        <v>161</v>
      </c>
      <c r="G30" t="s">
        <v>162</v>
      </c>
      <c r="H30" t="s">
        <v>163</v>
      </c>
      <c r="I30" s="5" t="s">
        <v>160</v>
      </c>
    </row>
    <row r="31" spans="2:9" x14ac:dyDescent="0.25">
      <c r="F31">
        <f>SUM(Table1[Cost $])</f>
        <v>-1474.6099999999997</v>
      </c>
      <c r="G31">
        <f>G29-G2</f>
        <v>6848</v>
      </c>
      <c r="H31">
        <v>22</v>
      </c>
      <c r="I31" s="5">
        <f t="shared" ref="I30:I65" si="0">IF(OR(G31="",F31=0),"", F31/G31)</f>
        <v>-0.21533440420560743</v>
      </c>
    </row>
    <row r="32" spans="2:9" x14ac:dyDescent="0.25">
      <c r="H32" t="str">
        <f t="shared" ref="H30:H65" si="1">IF(OR(G32="",E32=0),"", G32/E32)</f>
        <v/>
      </c>
      <c r="I32" s="5" t="str">
        <f t="shared" si="0"/>
        <v/>
      </c>
    </row>
    <row r="33" spans="8:9" x14ac:dyDescent="0.25">
      <c r="H33" t="str">
        <f t="shared" si="1"/>
        <v/>
      </c>
      <c r="I33" s="5" t="str">
        <f t="shared" si="0"/>
        <v/>
      </c>
    </row>
    <row r="34" spans="8:9" x14ac:dyDescent="0.25">
      <c r="H34" t="str">
        <f t="shared" si="1"/>
        <v/>
      </c>
      <c r="I34" s="5" t="str">
        <f t="shared" si="0"/>
        <v/>
      </c>
    </row>
    <row r="35" spans="8:9" x14ac:dyDescent="0.25">
      <c r="H35" t="str">
        <f t="shared" si="1"/>
        <v/>
      </c>
      <c r="I35" s="5" t="str">
        <f t="shared" si="0"/>
        <v/>
      </c>
    </row>
    <row r="36" spans="8:9" x14ac:dyDescent="0.25">
      <c r="H36" t="str">
        <f t="shared" si="1"/>
        <v/>
      </c>
      <c r="I36" s="5" t="str">
        <f t="shared" si="0"/>
        <v/>
      </c>
    </row>
    <row r="37" spans="8:9" x14ac:dyDescent="0.25">
      <c r="H37" t="str">
        <f t="shared" si="1"/>
        <v/>
      </c>
      <c r="I37" s="5" t="str">
        <f t="shared" si="0"/>
        <v/>
      </c>
    </row>
    <row r="38" spans="8:9" x14ac:dyDescent="0.25">
      <c r="H38" t="str">
        <f t="shared" si="1"/>
        <v/>
      </c>
      <c r="I38" s="5" t="str">
        <f t="shared" si="0"/>
        <v/>
      </c>
    </row>
    <row r="39" spans="8:9" x14ac:dyDescent="0.25">
      <c r="H39" t="str">
        <f t="shared" si="1"/>
        <v/>
      </c>
      <c r="I39" s="5" t="str">
        <f t="shared" si="0"/>
        <v/>
      </c>
    </row>
    <row r="40" spans="8:9" x14ac:dyDescent="0.25">
      <c r="H40" t="str">
        <f t="shared" si="1"/>
        <v/>
      </c>
      <c r="I40" s="5" t="str">
        <f t="shared" si="0"/>
        <v/>
      </c>
    </row>
    <row r="41" spans="8:9" x14ac:dyDescent="0.25">
      <c r="H41" t="str">
        <f t="shared" si="1"/>
        <v/>
      </c>
      <c r="I41" s="5" t="str">
        <f t="shared" si="0"/>
        <v/>
      </c>
    </row>
    <row r="42" spans="8:9" x14ac:dyDescent="0.25">
      <c r="H42" t="str">
        <f t="shared" si="1"/>
        <v/>
      </c>
      <c r="I42" s="5" t="str">
        <f t="shared" si="0"/>
        <v/>
      </c>
    </row>
    <row r="43" spans="8:9" x14ac:dyDescent="0.25">
      <c r="H43" t="str">
        <f t="shared" si="1"/>
        <v/>
      </c>
      <c r="I43" s="5" t="str">
        <f t="shared" si="0"/>
        <v/>
      </c>
    </row>
    <row r="44" spans="8:9" x14ac:dyDescent="0.25">
      <c r="H44" t="str">
        <f t="shared" si="1"/>
        <v/>
      </c>
      <c r="I44" s="5" t="str">
        <f t="shared" si="0"/>
        <v/>
      </c>
    </row>
    <row r="45" spans="8:9" x14ac:dyDescent="0.25">
      <c r="H45" t="str">
        <f t="shared" si="1"/>
        <v/>
      </c>
      <c r="I45" s="5" t="str">
        <f t="shared" si="0"/>
        <v/>
      </c>
    </row>
    <row r="46" spans="8:9" x14ac:dyDescent="0.25">
      <c r="H46" t="str">
        <f t="shared" si="1"/>
        <v/>
      </c>
      <c r="I46" s="5" t="str">
        <f t="shared" si="0"/>
        <v/>
      </c>
    </row>
    <row r="47" spans="8:9" x14ac:dyDescent="0.25">
      <c r="H47" t="str">
        <f t="shared" si="1"/>
        <v/>
      </c>
      <c r="I47" s="5" t="str">
        <f t="shared" si="0"/>
        <v/>
      </c>
    </row>
    <row r="48" spans="8:9" x14ac:dyDescent="0.25">
      <c r="H48" t="str">
        <f t="shared" si="1"/>
        <v/>
      </c>
      <c r="I48" s="5" t="str">
        <f t="shared" si="0"/>
        <v/>
      </c>
    </row>
    <row r="49" spans="8:9" x14ac:dyDescent="0.25">
      <c r="H49" t="str">
        <f t="shared" si="1"/>
        <v/>
      </c>
      <c r="I49" s="5" t="str">
        <f t="shared" si="0"/>
        <v/>
      </c>
    </row>
    <row r="50" spans="8:9" x14ac:dyDescent="0.25">
      <c r="H50" t="str">
        <f t="shared" si="1"/>
        <v/>
      </c>
      <c r="I50" s="5" t="str">
        <f t="shared" si="0"/>
        <v/>
      </c>
    </row>
    <row r="51" spans="8:9" x14ac:dyDescent="0.25">
      <c r="H51" t="str">
        <f t="shared" si="1"/>
        <v/>
      </c>
      <c r="I51" s="5" t="str">
        <f t="shared" si="0"/>
        <v/>
      </c>
    </row>
    <row r="52" spans="8:9" x14ac:dyDescent="0.25">
      <c r="H52" t="str">
        <f t="shared" si="1"/>
        <v/>
      </c>
      <c r="I52" s="5" t="str">
        <f t="shared" si="0"/>
        <v/>
      </c>
    </row>
    <row r="53" spans="8:9" x14ac:dyDescent="0.25">
      <c r="H53" t="str">
        <f t="shared" si="1"/>
        <v/>
      </c>
      <c r="I53" s="5" t="str">
        <f t="shared" si="0"/>
        <v/>
      </c>
    </row>
    <row r="54" spans="8:9" x14ac:dyDescent="0.25">
      <c r="H54" t="str">
        <f t="shared" si="1"/>
        <v/>
      </c>
      <c r="I54" s="5" t="str">
        <f t="shared" si="0"/>
        <v/>
      </c>
    </row>
    <row r="55" spans="8:9" x14ac:dyDescent="0.25">
      <c r="H55" t="str">
        <f t="shared" si="1"/>
        <v/>
      </c>
      <c r="I55" s="5" t="str">
        <f t="shared" si="0"/>
        <v/>
      </c>
    </row>
    <row r="56" spans="8:9" x14ac:dyDescent="0.25">
      <c r="H56" t="str">
        <f t="shared" si="1"/>
        <v/>
      </c>
      <c r="I56" s="5" t="str">
        <f t="shared" si="0"/>
        <v/>
      </c>
    </row>
    <row r="57" spans="8:9" x14ac:dyDescent="0.25">
      <c r="H57" t="str">
        <f t="shared" si="1"/>
        <v/>
      </c>
      <c r="I57" s="5" t="str">
        <f t="shared" si="0"/>
        <v/>
      </c>
    </row>
    <row r="58" spans="8:9" x14ac:dyDescent="0.25">
      <c r="H58" t="str">
        <f t="shared" si="1"/>
        <v/>
      </c>
      <c r="I58" s="5" t="str">
        <f t="shared" si="0"/>
        <v/>
      </c>
    </row>
    <row r="59" spans="8:9" x14ac:dyDescent="0.25">
      <c r="H59" t="str">
        <f t="shared" si="1"/>
        <v/>
      </c>
      <c r="I59" s="5" t="str">
        <f t="shared" si="0"/>
        <v/>
      </c>
    </row>
    <row r="60" spans="8:9" x14ac:dyDescent="0.25">
      <c r="H60" t="str">
        <f t="shared" si="1"/>
        <v/>
      </c>
      <c r="I60" s="5" t="str">
        <f t="shared" si="0"/>
        <v/>
      </c>
    </row>
    <row r="61" spans="8:9" x14ac:dyDescent="0.25">
      <c r="H61" t="str">
        <f t="shared" si="1"/>
        <v/>
      </c>
      <c r="I61" s="5" t="str">
        <f t="shared" si="0"/>
        <v/>
      </c>
    </row>
    <row r="62" spans="8:9" x14ac:dyDescent="0.25">
      <c r="H62" t="str">
        <f t="shared" si="1"/>
        <v/>
      </c>
      <c r="I62" s="5" t="str">
        <f t="shared" si="0"/>
        <v/>
      </c>
    </row>
    <row r="63" spans="8:9" x14ac:dyDescent="0.25">
      <c r="H63" t="str">
        <f t="shared" si="1"/>
        <v/>
      </c>
      <c r="I63" s="5" t="str">
        <f t="shared" si="0"/>
        <v/>
      </c>
    </row>
    <row r="64" spans="8:9" x14ac:dyDescent="0.25">
      <c r="H64" t="str">
        <f t="shared" si="1"/>
        <v/>
      </c>
      <c r="I64" s="5" t="str">
        <f t="shared" si="0"/>
        <v/>
      </c>
    </row>
    <row r="65" spans="8:9" x14ac:dyDescent="0.25">
      <c r="H65" t="str">
        <f t="shared" si="1"/>
        <v/>
      </c>
      <c r="I65" s="5" t="str">
        <f t="shared" si="0"/>
        <v/>
      </c>
    </row>
    <row r="66" spans="8:9" x14ac:dyDescent="0.25">
      <c r="H66" t="str">
        <f t="shared" ref="H66:H129" si="2">IF(OR(G66="",E66=0),"", G66/E66)</f>
        <v/>
      </c>
      <c r="I66" s="5" t="str">
        <f t="shared" ref="I66:I129" si="3">IF(OR(G66="",F66=0),"", F66/G66)</f>
        <v/>
      </c>
    </row>
    <row r="67" spans="8:9" x14ac:dyDescent="0.25">
      <c r="H67" t="str">
        <f t="shared" si="2"/>
        <v/>
      </c>
      <c r="I67" s="5" t="str">
        <f t="shared" si="3"/>
        <v/>
      </c>
    </row>
    <row r="68" spans="8:9" x14ac:dyDescent="0.25">
      <c r="H68" t="str">
        <f t="shared" si="2"/>
        <v/>
      </c>
      <c r="I68" s="5" t="str">
        <f t="shared" si="3"/>
        <v/>
      </c>
    </row>
    <row r="69" spans="8:9" x14ac:dyDescent="0.25">
      <c r="H69" t="str">
        <f t="shared" si="2"/>
        <v/>
      </c>
      <c r="I69" s="5" t="str">
        <f t="shared" si="3"/>
        <v/>
      </c>
    </row>
    <row r="70" spans="8:9" x14ac:dyDescent="0.25">
      <c r="H70" t="str">
        <f t="shared" si="2"/>
        <v/>
      </c>
      <c r="I70" s="5" t="str">
        <f t="shared" si="3"/>
        <v/>
      </c>
    </row>
    <row r="71" spans="8:9" x14ac:dyDescent="0.25">
      <c r="H71" t="str">
        <f t="shared" si="2"/>
        <v/>
      </c>
      <c r="I71" s="5" t="str">
        <f t="shared" si="3"/>
        <v/>
      </c>
    </row>
    <row r="72" spans="8:9" x14ac:dyDescent="0.25">
      <c r="H72" t="str">
        <f t="shared" si="2"/>
        <v/>
      </c>
      <c r="I72" s="5" t="str">
        <f t="shared" si="3"/>
        <v/>
      </c>
    </row>
    <row r="73" spans="8:9" x14ac:dyDescent="0.25">
      <c r="H73" t="str">
        <f t="shared" si="2"/>
        <v/>
      </c>
      <c r="I73" s="5" t="str">
        <f t="shared" si="3"/>
        <v/>
      </c>
    </row>
    <row r="74" spans="8:9" x14ac:dyDescent="0.25">
      <c r="H74" t="str">
        <f t="shared" si="2"/>
        <v/>
      </c>
      <c r="I74" s="5" t="str">
        <f t="shared" si="3"/>
        <v/>
      </c>
    </row>
    <row r="75" spans="8:9" x14ac:dyDescent="0.25">
      <c r="H75" t="str">
        <f t="shared" si="2"/>
        <v/>
      </c>
      <c r="I75" s="5" t="str">
        <f t="shared" si="3"/>
        <v/>
      </c>
    </row>
    <row r="76" spans="8:9" x14ac:dyDescent="0.25">
      <c r="H76" t="str">
        <f t="shared" si="2"/>
        <v/>
      </c>
      <c r="I76" s="5" t="str">
        <f t="shared" si="3"/>
        <v/>
      </c>
    </row>
    <row r="77" spans="8:9" x14ac:dyDescent="0.25">
      <c r="H77" t="str">
        <f t="shared" si="2"/>
        <v/>
      </c>
      <c r="I77" s="5" t="str">
        <f t="shared" si="3"/>
        <v/>
      </c>
    </row>
    <row r="78" spans="8:9" x14ac:dyDescent="0.25">
      <c r="H78" t="str">
        <f t="shared" si="2"/>
        <v/>
      </c>
      <c r="I78" s="5" t="str">
        <f t="shared" si="3"/>
        <v/>
      </c>
    </row>
    <row r="79" spans="8:9" x14ac:dyDescent="0.25">
      <c r="H79" t="str">
        <f t="shared" si="2"/>
        <v/>
      </c>
      <c r="I79" s="5" t="str">
        <f t="shared" si="3"/>
        <v/>
      </c>
    </row>
    <row r="80" spans="8:9" x14ac:dyDescent="0.25">
      <c r="H80" t="str">
        <f t="shared" si="2"/>
        <v/>
      </c>
      <c r="I80" s="5" t="str">
        <f t="shared" si="3"/>
        <v/>
      </c>
    </row>
    <row r="81" spans="8:9" x14ac:dyDescent="0.25">
      <c r="H81" t="str">
        <f t="shared" si="2"/>
        <v/>
      </c>
      <c r="I81" s="5" t="str">
        <f t="shared" si="3"/>
        <v/>
      </c>
    </row>
    <row r="82" spans="8:9" x14ac:dyDescent="0.25">
      <c r="H82" t="str">
        <f t="shared" si="2"/>
        <v/>
      </c>
      <c r="I82" s="5" t="str">
        <f t="shared" si="3"/>
        <v/>
      </c>
    </row>
    <row r="83" spans="8:9" x14ac:dyDescent="0.25">
      <c r="H83" t="str">
        <f t="shared" si="2"/>
        <v/>
      </c>
      <c r="I83" s="5" t="str">
        <f t="shared" si="3"/>
        <v/>
      </c>
    </row>
    <row r="84" spans="8:9" x14ac:dyDescent="0.25">
      <c r="H84" t="str">
        <f t="shared" si="2"/>
        <v/>
      </c>
      <c r="I84" s="5" t="str">
        <f t="shared" si="3"/>
        <v/>
      </c>
    </row>
    <row r="85" spans="8:9" x14ac:dyDescent="0.25">
      <c r="H85" t="str">
        <f t="shared" si="2"/>
        <v/>
      </c>
      <c r="I85" s="5" t="str">
        <f t="shared" si="3"/>
        <v/>
      </c>
    </row>
    <row r="86" spans="8:9" x14ac:dyDescent="0.25">
      <c r="H86" t="str">
        <f t="shared" si="2"/>
        <v/>
      </c>
      <c r="I86" s="5" t="str">
        <f t="shared" si="3"/>
        <v/>
      </c>
    </row>
    <row r="87" spans="8:9" x14ac:dyDescent="0.25">
      <c r="H87" t="str">
        <f t="shared" si="2"/>
        <v/>
      </c>
      <c r="I87" s="5" t="str">
        <f t="shared" si="3"/>
        <v/>
      </c>
    </row>
    <row r="88" spans="8:9" x14ac:dyDescent="0.25">
      <c r="H88" t="str">
        <f t="shared" si="2"/>
        <v/>
      </c>
      <c r="I88" s="5" t="str">
        <f t="shared" si="3"/>
        <v/>
      </c>
    </row>
    <row r="89" spans="8:9" x14ac:dyDescent="0.25">
      <c r="H89" t="str">
        <f t="shared" si="2"/>
        <v/>
      </c>
      <c r="I89" s="5" t="str">
        <f t="shared" si="3"/>
        <v/>
      </c>
    </row>
    <row r="90" spans="8:9" x14ac:dyDescent="0.25">
      <c r="H90" t="str">
        <f t="shared" si="2"/>
        <v/>
      </c>
      <c r="I90" s="5" t="str">
        <f t="shared" si="3"/>
        <v/>
      </c>
    </row>
    <row r="91" spans="8:9" x14ac:dyDescent="0.25">
      <c r="H91" t="str">
        <f t="shared" si="2"/>
        <v/>
      </c>
      <c r="I91" s="5" t="str">
        <f t="shared" si="3"/>
        <v/>
      </c>
    </row>
    <row r="92" spans="8:9" x14ac:dyDescent="0.25">
      <c r="H92" t="str">
        <f t="shared" si="2"/>
        <v/>
      </c>
      <c r="I92" s="5" t="str">
        <f t="shared" si="3"/>
        <v/>
      </c>
    </row>
    <row r="93" spans="8:9" x14ac:dyDescent="0.25">
      <c r="H93" t="str">
        <f t="shared" si="2"/>
        <v/>
      </c>
      <c r="I93" s="5" t="str">
        <f t="shared" si="3"/>
        <v/>
      </c>
    </row>
    <row r="94" spans="8:9" x14ac:dyDescent="0.25">
      <c r="H94" t="str">
        <f t="shared" si="2"/>
        <v/>
      </c>
      <c r="I94" s="5" t="str">
        <f t="shared" si="3"/>
        <v/>
      </c>
    </row>
    <row r="95" spans="8:9" x14ac:dyDescent="0.25">
      <c r="H95" t="str">
        <f t="shared" si="2"/>
        <v/>
      </c>
      <c r="I95" s="5" t="str">
        <f t="shared" si="3"/>
        <v/>
      </c>
    </row>
    <row r="96" spans="8:9" x14ac:dyDescent="0.25">
      <c r="H96" t="str">
        <f t="shared" si="2"/>
        <v/>
      </c>
      <c r="I96" s="5" t="str">
        <f t="shared" si="3"/>
        <v/>
      </c>
    </row>
    <row r="97" spans="8:9" x14ac:dyDescent="0.25">
      <c r="H97" t="str">
        <f t="shared" si="2"/>
        <v/>
      </c>
      <c r="I97" s="5" t="str">
        <f t="shared" si="3"/>
        <v/>
      </c>
    </row>
    <row r="98" spans="8:9" x14ac:dyDescent="0.25">
      <c r="H98" t="str">
        <f t="shared" si="2"/>
        <v/>
      </c>
      <c r="I98" s="5" t="str">
        <f t="shared" si="3"/>
        <v/>
      </c>
    </row>
    <row r="99" spans="8:9" x14ac:dyDescent="0.25">
      <c r="H99" t="str">
        <f t="shared" si="2"/>
        <v/>
      </c>
      <c r="I99" s="5" t="str">
        <f t="shared" si="3"/>
        <v/>
      </c>
    </row>
    <row r="100" spans="8:9" x14ac:dyDescent="0.25">
      <c r="H100" t="str">
        <f t="shared" si="2"/>
        <v/>
      </c>
      <c r="I100" s="5" t="str">
        <f t="shared" si="3"/>
        <v/>
      </c>
    </row>
    <row r="101" spans="8:9" x14ac:dyDescent="0.25">
      <c r="H101" t="str">
        <f t="shared" si="2"/>
        <v/>
      </c>
      <c r="I101" s="5" t="str">
        <f t="shared" si="3"/>
        <v/>
      </c>
    </row>
    <row r="102" spans="8:9" x14ac:dyDescent="0.25">
      <c r="H102" t="str">
        <f t="shared" si="2"/>
        <v/>
      </c>
      <c r="I102" s="5" t="str">
        <f t="shared" si="3"/>
        <v/>
      </c>
    </row>
    <row r="103" spans="8:9" x14ac:dyDescent="0.25">
      <c r="H103" t="str">
        <f t="shared" si="2"/>
        <v/>
      </c>
      <c r="I103" s="5" t="str">
        <f t="shared" si="3"/>
        <v/>
      </c>
    </row>
    <row r="104" spans="8:9" x14ac:dyDescent="0.25">
      <c r="H104" t="str">
        <f t="shared" si="2"/>
        <v/>
      </c>
      <c r="I104" s="5" t="str">
        <f t="shared" si="3"/>
        <v/>
      </c>
    </row>
    <row r="105" spans="8:9" x14ac:dyDescent="0.25">
      <c r="H105" t="str">
        <f t="shared" si="2"/>
        <v/>
      </c>
      <c r="I105" s="5" t="str">
        <f t="shared" si="3"/>
        <v/>
      </c>
    </row>
    <row r="106" spans="8:9" x14ac:dyDescent="0.25">
      <c r="H106" t="str">
        <f t="shared" si="2"/>
        <v/>
      </c>
      <c r="I106" s="5" t="str">
        <f t="shared" si="3"/>
        <v/>
      </c>
    </row>
    <row r="107" spans="8:9" x14ac:dyDescent="0.25">
      <c r="H107" t="str">
        <f t="shared" si="2"/>
        <v/>
      </c>
      <c r="I107" s="5" t="str">
        <f t="shared" si="3"/>
        <v/>
      </c>
    </row>
    <row r="108" spans="8:9" x14ac:dyDescent="0.25">
      <c r="H108" t="str">
        <f t="shared" si="2"/>
        <v/>
      </c>
      <c r="I108" s="5" t="str">
        <f t="shared" si="3"/>
        <v/>
      </c>
    </row>
    <row r="109" spans="8:9" x14ac:dyDescent="0.25">
      <c r="H109" t="str">
        <f t="shared" si="2"/>
        <v/>
      </c>
      <c r="I109" s="5" t="str">
        <f t="shared" si="3"/>
        <v/>
      </c>
    </row>
    <row r="110" spans="8:9" x14ac:dyDescent="0.25">
      <c r="H110" t="str">
        <f t="shared" si="2"/>
        <v/>
      </c>
      <c r="I110" s="5" t="str">
        <f t="shared" si="3"/>
        <v/>
      </c>
    </row>
    <row r="111" spans="8:9" x14ac:dyDescent="0.25">
      <c r="H111" t="str">
        <f t="shared" si="2"/>
        <v/>
      </c>
      <c r="I111" s="5" t="str">
        <f t="shared" si="3"/>
        <v/>
      </c>
    </row>
    <row r="112" spans="8:9" x14ac:dyDescent="0.25">
      <c r="H112" t="str">
        <f t="shared" si="2"/>
        <v/>
      </c>
      <c r="I112" s="5" t="str">
        <f t="shared" si="3"/>
        <v/>
      </c>
    </row>
    <row r="113" spans="8:9" x14ac:dyDescent="0.25">
      <c r="H113" t="str">
        <f t="shared" si="2"/>
        <v/>
      </c>
      <c r="I113" s="5" t="str">
        <f t="shared" si="3"/>
        <v/>
      </c>
    </row>
    <row r="114" spans="8:9" x14ac:dyDescent="0.25">
      <c r="H114" t="str">
        <f t="shared" si="2"/>
        <v/>
      </c>
      <c r="I114" s="5" t="str">
        <f t="shared" si="3"/>
        <v/>
      </c>
    </row>
    <row r="115" spans="8:9" x14ac:dyDescent="0.25">
      <c r="H115" t="str">
        <f t="shared" si="2"/>
        <v/>
      </c>
      <c r="I115" s="5" t="str">
        <f t="shared" si="3"/>
        <v/>
      </c>
    </row>
    <row r="116" spans="8:9" x14ac:dyDescent="0.25">
      <c r="H116" t="str">
        <f t="shared" si="2"/>
        <v/>
      </c>
      <c r="I116" s="5" t="str">
        <f t="shared" si="3"/>
        <v/>
      </c>
    </row>
    <row r="117" spans="8:9" x14ac:dyDescent="0.25">
      <c r="H117" t="str">
        <f t="shared" si="2"/>
        <v/>
      </c>
      <c r="I117" s="5" t="str">
        <f t="shared" si="3"/>
        <v/>
      </c>
    </row>
    <row r="118" spans="8:9" x14ac:dyDescent="0.25">
      <c r="H118" t="str">
        <f t="shared" si="2"/>
        <v/>
      </c>
      <c r="I118" s="5" t="str">
        <f t="shared" si="3"/>
        <v/>
      </c>
    </row>
    <row r="119" spans="8:9" x14ac:dyDescent="0.25">
      <c r="H119" t="str">
        <f t="shared" si="2"/>
        <v/>
      </c>
      <c r="I119" s="5" t="str">
        <f t="shared" si="3"/>
        <v/>
      </c>
    </row>
    <row r="120" spans="8:9" x14ac:dyDescent="0.25">
      <c r="H120" t="str">
        <f t="shared" si="2"/>
        <v/>
      </c>
      <c r="I120" s="5" t="str">
        <f t="shared" si="3"/>
        <v/>
      </c>
    </row>
    <row r="121" spans="8:9" x14ac:dyDescent="0.25">
      <c r="H121" t="str">
        <f t="shared" si="2"/>
        <v/>
      </c>
      <c r="I121" s="5" t="str">
        <f t="shared" si="3"/>
        <v/>
      </c>
    </row>
    <row r="122" spans="8:9" x14ac:dyDescent="0.25">
      <c r="H122" t="str">
        <f t="shared" si="2"/>
        <v/>
      </c>
      <c r="I122" s="5" t="str">
        <f t="shared" si="3"/>
        <v/>
      </c>
    </row>
    <row r="123" spans="8:9" x14ac:dyDescent="0.25">
      <c r="H123" t="str">
        <f t="shared" si="2"/>
        <v/>
      </c>
      <c r="I123" s="5" t="str">
        <f t="shared" si="3"/>
        <v/>
      </c>
    </row>
    <row r="124" spans="8:9" x14ac:dyDescent="0.25">
      <c r="H124" t="str">
        <f t="shared" si="2"/>
        <v/>
      </c>
      <c r="I124" s="5" t="str">
        <f t="shared" si="3"/>
        <v/>
      </c>
    </row>
    <row r="125" spans="8:9" x14ac:dyDescent="0.25">
      <c r="H125" t="str">
        <f t="shared" si="2"/>
        <v/>
      </c>
      <c r="I125" s="5" t="str">
        <f t="shared" si="3"/>
        <v/>
      </c>
    </row>
    <row r="126" spans="8:9" x14ac:dyDescent="0.25">
      <c r="H126" t="str">
        <f t="shared" si="2"/>
        <v/>
      </c>
      <c r="I126" s="5" t="str">
        <f t="shared" si="3"/>
        <v/>
      </c>
    </row>
    <row r="127" spans="8:9" x14ac:dyDescent="0.25">
      <c r="H127" t="str">
        <f t="shared" si="2"/>
        <v/>
      </c>
      <c r="I127" s="5" t="str">
        <f t="shared" si="3"/>
        <v/>
      </c>
    </row>
    <row r="128" spans="8:9" x14ac:dyDescent="0.25">
      <c r="H128" t="str">
        <f t="shared" si="2"/>
        <v/>
      </c>
      <c r="I128" s="5" t="str">
        <f t="shared" si="3"/>
        <v/>
      </c>
    </row>
    <row r="129" spans="8:9" x14ac:dyDescent="0.25">
      <c r="H129" t="str">
        <f t="shared" si="2"/>
        <v/>
      </c>
      <c r="I129" s="5" t="str">
        <f t="shared" si="3"/>
        <v/>
      </c>
    </row>
    <row r="130" spans="8:9" x14ac:dyDescent="0.25">
      <c r="H130" t="str">
        <f t="shared" ref="H130:H193" si="4">IF(OR(G130="",E130=0),"", G130/E130)</f>
        <v/>
      </c>
      <c r="I130" s="5" t="str">
        <f t="shared" ref="I130:I193" si="5">IF(OR(G130="",F130=0),"", F130/G130)</f>
        <v/>
      </c>
    </row>
    <row r="131" spans="8:9" x14ac:dyDescent="0.25">
      <c r="H131" t="str">
        <f t="shared" si="4"/>
        <v/>
      </c>
      <c r="I131" s="5" t="str">
        <f t="shared" si="5"/>
        <v/>
      </c>
    </row>
    <row r="132" spans="8:9" x14ac:dyDescent="0.25">
      <c r="H132" t="str">
        <f t="shared" si="4"/>
        <v/>
      </c>
      <c r="I132" s="5" t="str">
        <f t="shared" si="5"/>
        <v/>
      </c>
    </row>
    <row r="133" spans="8:9" x14ac:dyDescent="0.25">
      <c r="H133" t="str">
        <f t="shared" si="4"/>
        <v/>
      </c>
      <c r="I133" s="5" t="str">
        <f t="shared" si="5"/>
        <v/>
      </c>
    </row>
    <row r="134" spans="8:9" x14ac:dyDescent="0.25">
      <c r="H134" t="str">
        <f t="shared" si="4"/>
        <v/>
      </c>
      <c r="I134" s="5" t="str">
        <f t="shared" si="5"/>
        <v/>
      </c>
    </row>
    <row r="135" spans="8:9" x14ac:dyDescent="0.25">
      <c r="H135" t="str">
        <f t="shared" si="4"/>
        <v/>
      </c>
      <c r="I135" s="5" t="str">
        <f t="shared" si="5"/>
        <v/>
      </c>
    </row>
    <row r="136" spans="8:9" x14ac:dyDescent="0.25">
      <c r="H136" t="str">
        <f t="shared" si="4"/>
        <v/>
      </c>
      <c r="I136" s="5" t="str">
        <f t="shared" si="5"/>
        <v/>
      </c>
    </row>
    <row r="137" spans="8:9" x14ac:dyDescent="0.25">
      <c r="H137" t="str">
        <f t="shared" si="4"/>
        <v/>
      </c>
      <c r="I137" s="5" t="str">
        <f t="shared" si="5"/>
        <v/>
      </c>
    </row>
    <row r="138" spans="8:9" x14ac:dyDescent="0.25">
      <c r="H138" t="str">
        <f t="shared" si="4"/>
        <v/>
      </c>
      <c r="I138" s="5" t="str">
        <f t="shared" si="5"/>
        <v/>
      </c>
    </row>
    <row r="139" spans="8:9" x14ac:dyDescent="0.25">
      <c r="H139" t="str">
        <f t="shared" si="4"/>
        <v/>
      </c>
      <c r="I139" s="5" t="str">
        <f t="shared" si="5"/>
        <v/>
      </c>
    </row>
    <row r="140" spans="8:9" x14ac:dyDescent="0.25">
      <c r="H140" t="str">
        <f t="shared" si="4"/>
        <v/>
      </c>
      <c r="I140" s="5" t="str">
        <f t="shared" si="5"/>
        <v/>
      </c>
    </row>
    <row r="141" spans="8:9" x14ac:dyDescent="0.25">
      <c r="H141" t="str">
        <f t="shared" si="4"/>
        <v/>
      </c>
      <c r="I141" s="5" t="str">
        <f t="shared" si="5"/>
        <v/>
      </c>
    </row>
    <row r="142" spans="8:9" x14ac:dyDescent="0.25">
      <c r="H142" t="str">
        <f t="shared" si="4"/>
        <v/>
      </c>
      <c r="I142" s="5" t="str">
        <f t="shared" si="5"/>
        <v/>
      </c>
    </row>
    <row r="143" spans="8:9" x14ac:dyDescent="0.25">
      <c r="H143" t="str">
        <f t="shared" si="4"/>
        <v/>
      </c>
      <c r="I143" s="5" t="str">
        <f t="shared" si="5"/>
        <v/>
      </c>
    </row>
    <row r="144" spans="8:9" x14ac:dyDescent="0.25">
      <c r="H144" t="str">
        <f t="shared" si="4"/>
        <v/>
      </c>
      <c r="I144" s="5" t="str">
        <f t="shared" si="5"/>
        <v/>
      </c>
    </row>
    <row r="145" spans="8:9" x14ac:dyDescent="0.25">
      <c r="H145" t="str">
        <f t="shared" si="4"/>
        <v/>
      </c>
      <c r="I145" s="5" t="str">
        <f t="shared" si="5"/>
        <v/>
      </c>
    </row>
    <row r="146" spans="8:9" x14ac:dyDescent="0.25">
      <c r="H146" t="str">
        <f t="shared" si="4"/>
        <v/>
      </c>
      <c r="I146" s="5" t="str">
        <f t="shared" si="5"/>
        <v/>
      </c>
    </row>
    <row r="147" spans="8:9" x14ac:dyDescent="0.25">
      <c r="H147" t="str">
        <f t="shared" si="4"/>
        <v/>
      </c>
      <c r="I147" s="5" t="str">
        <f t="shared" si="5"/>
        <v/>
      </c>
    </row>
    <row r="148" spans="8:9" x14ac:dyDescent="0.25">
      <c r="H148" t="str">
        <f t="shared" si="4"/>
        <v/>
      </c>
      <c r="I148" s="5" t="str">
        <f t="shared" si="5"/>
        <v/>
      </c>
    </row>
    <row r="149" spans="8:9" x14ac:dyDescent="0.25">
      <c r="H149" t="str">
        <f t="shared" si="4"/>
        <v/>
      </c>
      <c r="I149" s="5" t="str">
        <f t="shared" si="5"/>
        <v/>
      </c>
    </row>
    <row r="150" spans="8:9" x14ac:dyDescent="0.25">
      <c r="H150" t="str">
        <f t="shared" si="4"/>
        <v/>
      </c>
      <c r="I150" s="5" t="str">
        <f t="shared" si="5"/>
        <v/>
      </c>
    </row>
    <row r="151" spans="8:9" x14ac:dyDescent="0.25">
      <c r="H151" t="str">
        <f t="shared" si="4"/>
        <v/>
      </c>
      <c r="I151" s="5" t="str">
        <f t="shared" si="5"/>
        <v/>
      </c>
    </row>
    <row r="152" spans="8:9" x14ac:dyDescent="0.25">
      <c r="H152" t="str">
        <f t="shared" si="4"/>
        <v/>
      </c>
      <c r="I152" s="5" t="str">
        <f t="shared" si="5"/>
        <v/>
      </c>
    </row>
    <row r="153" spans="8:9" x14ac:dyDescent="0.25">
      <c r="H153" t="str">
        <f t="shared" si="4"/>
        <v/>
      </c>
      <c r="I153" s="5" t="str">
        <f t="shared" si="5"/>
        <v/>
      </c>
    </row>
    <row r="154" spans="8:9" x14ac:dyDescent="0.25">
      <c r="H154" t="str">
        <f t="shared" si="4"/>
        <v/>
      </c>
      <c r="I154" s="5" t="str">
        <f t="shared" si="5"/>
        <v/>
      </c>
    </row>
    <row r="155" spans="8:9" x14ac:dyDescent="0.25">
      <c r="H155" t="str">
        <f t="shared" si="4"/>
        <v/>
      </c>
      <c r="I155" s="5" t="str">
        <f t="shared" si="5"/>
        <v/>
      </c>
    </row>
    <row r="156" spans="8:9" x14ac:dyDescent="0.25">
      <c r="H156" t="str">
        <f t="shared" si="4"/>
        <v/>
      </c>
      <c r="I156" s="5" t="str">
        <f t="shared" si="5"/>
        <v/>
      </c>
    </row>
    <row r="157" spans="8:9" x14ac:dyDescent="0.25">
      <c r="H157" t="str">
        <f t="shared" si="4"/>
        <v/>
      </c>
      <c r="I157" s="5" t="str">
        <f t="shared" si="5"/>
        <v/>
      </c>
    </row>
    <row r="158" spans="8:9" x14ac:dyDescent="0.25">
      <c r="H158" t="str">
        <f t="shared" si="4"/>
        <v/>
      </c>
      <c r="I158" s="5" t="str">
        <f t="shared" si="5"/>
        <v/>
      </c>
    </row>
    <row r="159" spans="8:9" x14ac:dyDescent="0.25">
      <c r="H159" t="str">
        <f t="shared" si="4"/>
        <v/>
      </c>
      <c r="I159" s="5" t="str">
        <f t="shared" si="5"/>
        <v/>
      </c>
    </row>
    <row r="160" spans="8:9" x14ac:dyDescent="0.25">
      <c r="H160" t="str">
        <f t="shared" si="4"/>
        <v/>
      </c>
      <c r="I160" s="5" t="str">
        <f t="shared" si="5"/>
        <v/>
      </c>
    </row>
    <row r="161" spans="8:9" x14ac:dyDescent="0.25">
      <c r="H161" t="str">
        <f t="shared" si="4"/>
        <v/>
      </c>
      <c r="I161" s="5" t="str">
        <f t="shared" si="5"/>
        <v/>
      </c>
    </row>
    <row r="162" spans="8:9" x14ac:dyDescent="0.25">
      <c r="H162" t="str">
        <f t="shared" si="4"/>
        <v/>
      </c>
      <c r="I162" s="5" t="str">
        <f t="shared" si="5"/>
        <v/>
      </c>
    </row>
    <row r="163" spans="8:9" x14ac:dyDescent="0.25">
      <c r="H163" t="str">
        <f t="shared" si="4"/>
        <v/>
      </c>
      <c r="I163" s="5" t="str">
        <f t="shared" si="5"/>
        <v/>
      </c>
    </row>
    <row r="164" spans="8:9" x14ac:dyDescent="0.25">
      <c r="H164" t="str">
        <f t="shared" si="4"/>
        <v/>
      </c>
      <c r="I164" s="5" t="str">
        <f t="shared" si="5"/>
        <v/>
      </c>
    </row>
    <row r="165" spans="8:9" x14ac:dyDescent="0.25">
      <c r="H165" t="str">
        <f t="shared" si="4"/>
        <v/>
      </c>
      <c r="I165" s="5" t="str">
        <f t="shared" si="5"/>
        <v/>
      </c>
    </row>
    <row r="166" spans="8:9" x14ac:dyDescent="0.25">
      <c r="H166" t="str">
        <f t="shared" si="4"/>
        <v/>
      </c>
      <c r="I166" s="5" t="str">
        <f t="shared" si="5"/>
        <v/>
      </c>
    </row>
    <row r="167" spans="8:9" x14ac:dyDescent="0.25">
      <c r="H167" t="str">
        <f t="shared" si="4"/>
        <v/>
      </c>
      <c r="I167" s="5" t="str">
        <f t="shared" si="5"/>
        <v/>
      </c>
    </row>
    <row r="168" spans="8:9" x14ac:dyDescent="0.25">
      <c r="H168" t="str">
        <f t="shared" si="4"/>
        <v/>
      </c>
      <c r="I168" s="5" t="str">
        <f t="shared" si="5"/>
        <v/>
      </c>
    </row>
    <row r="169" spans="8:9" x14ac:dyDescent="0.25">
      <c r="H169" t="str">
        <f t="shared" si="4"/>
        <v/>
      </c>
      <c r="I169" s="5" t="str">
        <f t="shared" si="5"/>
        <v/>
      </c>
    </row>
    <row r="170" spans="8:9" x14ac:dyDescent="0.25">
      <c r="H170" t="str">
        <f t="shared" si="4"/>
        <v/>
      </c>
      <c r="I170" s="5" t="str">
        <f t="shared" si="5"/>
        <v/>
      </c>
    </row>
    <row r="171" spans="8:9" x14ac:dyDescent="0.25">
      <c r="H171" t="str">
        <f t="shared" si="4"/>
        <v/>
      </c>
      <c r="I171" s="5" t="str">
        <f t="shared" si="5"/>
        <v/>
      </c>
    </row>
    <row r="172" spans="8:9" x14ac:dyDescent="0.25">
      <c r="H172" t="str">
        <f t="shared" si="4"/>
        <v/>
      </c>
      <c r="I172" s="5" t="str">
        <f t="shared" si="5"/>
        <v/>
      </c>
    </row>
    <row r="173" spans="8:9" x14ac:dyDescent="0.25">
      <c r="H173" t="str">
        <f t="shared" si="4"/>
        <v/>
      </c>
      <c r="I173" s="5" t="str">
        <f t="shared" si="5"/>
        <v/>
      </c>
    </row>
    <row r="174" spans="8:9" x14ac:dyDescent="0.25">
      <c r="H174" t="str">
        <f t="shared" si="4"/>
        <v/>
      </c>
      <c r="I174" s="5" t="str">
        <f t="shared" si="5"/>
        <v/>
      </c>
    </row>
    <row r="175" spans="8:9" x14ac:dyDescent="0.25">
      <c r="H175" t="str">
        <f t="shared" si="4"/>
        <v/>
      </c>
      <c r="I175" s="5" t="str">
        <f t="shared" si="5"/>
        <v/>
      </c>
    </row>
    <row r="176" spans="8:9" x14ac:dyDescent="0.25">
      <c r="H176" t="str">
        <f t="shared" si="4"/>
        <v/>
      </c>
      <c r="I176" s="5" t="str">
        <f t="shared" si="5"/>
        <v/>
      </c>
    </row>
    <row r="177" spans="8:9" x14ac:dyDescent="0.25">
      <c r="H177" t="str">
        <f t="shared" si="4"/>
        <v/>
      </c>
      <c r="I177" s="5" t="str">
        <f t="shared" si="5"/>
        <v/>
      </c>
    </row>
    <row r="178" spans="8:9" x14ac:dyDescent="0.25">
      <c r="H178" t="str">
        <f t="shared" si="4"/>
        <v/>
      </c>
      <c r="I178" s="5" t="str">
        <f t="shared" si="5"/>
        <v/>
      </c>
    </row>
    <row r="179" spans="8:9" x14ac:dyDescent="0.25">
      <c r="H179" t="str">
        <f t="shared" si="4"/>
        <v/>
      </c>
      <c r="I179" s="5" t="str">
        <f t="shared" si="5"/>
        <v/>
      </c>
    </row>
    <row r="180" spans="8:9" x14ac:dyDescent="0.25">
      <c r="H180" t="str">
        <f t="shared" si="4"/>
        <v/>
      </c>
      <c r="I180" s="5" t="str">
        <f t="shared" si="5"/>
        <v/>
      </c>
    </row>
    <row r="181" spans="8:9" x14ac:dyDescent="0.25">
      <c r="H181" t="str">
        <f t="shared" si="4"/>
        <v/>
      </c>
      <c r="I181" s="5" t="str">
        <f t="shared" si="5"/>
        <v/>
      </c>
    </row>
    <row r="182" spans="8:9" x14ac:dyDescent="0.25">
      <c r="H182" t="str">
        <f t="shared" si="4"/>
        <v/>
      </c>
      <c r="I182" s="5" t="str">
        <f t="shared" si="5"/>
        <v/>
      </c>
    </row>
    <row r="183" spans="8:9" x14ac:dyDescent="0.25">
      <c r="H183" t="str">
        <f t="shared" si="4"/>
        <v/>
      </c>
      <c r="I183" s="5" t="str">
        <f t="shared" si="5"/>
        <v/>
      </c>
    </row>
    <row r="184" spans="8:9" x14ac:dyDescent="0.25">
      <c r="H184" t="str">
        <f t="shared" si="4"/>
        <v/>
      </c>
      <c r="I184" s="5" t="str">
        <f t="shared" si="5"/>
        <v/>
      </c>
    </row>
    <row r="185" spans="8:9" x14ac:dyDescent="0.25">
      <c r="H185" t="str">
        <f t="shared" si="4"/>
        <v/>
      </c>
      <c r="I185" s="5" t="str">
        <f t="shared" si="5"/>
        <v/>
      </c>
    </row>
    <row r="186" spans="8:9" x14ac:dyDescent="0.25">
      <c r="H186" t="str">
        <f t="shared" si="4"/>
        <v/>
      </c>
      <c r="I186" s="5" t="str">
        <f t="shared" si="5"/>
        <v/>
      </c>
    </row>
    <row r="187" spans="8:9" x14ac:dyDescent="0.25">
      <c r="H187" t="str">
        <f t="shared" si="4"/>
        <v/>
      </c>
      <c r="I187" s="5" t="str">
        <f t="shared" si="5"/>
        <v/>
      </c>
    </row>
    <row r="188" spans="8:9" x14ac:dyDescent="0.25">
      <c r="H188" t="str">
        <f t="shared" si="4"/>
        <v/>
      </c>
      <c r="I188" s="5" t="str">
        <f t="shared" si="5"/>
        <v/>
      </c>
    </row>
    <row r="189" spans="8:9" x14ac:dyDescent="0.25">
      <c r="H189" t="str">
        <f t="shared" si="4"/>
        <v/>
      </c>
      <c r="I189" s="5" t="str">
        <f t="shared" si="5"/>
        <v/>
      </c>
    </row>
    <row r="190" spans="8:9" x14ac:dyDescent="0.25">
      <c r="H190" t="str">
        <f t="shared" si="4"/>
        <v/>
      </c>
      <c r="I190" s="5" t="str">
        <f t="shared" si="5"/>
        <v/>
      </c>
    </row>
    <row r="191" spans="8:9" x14ac:dyDescent="0.25">
      <c r="H191" t="str">
        <f t="shared" si="4"/>
        <v/>
      </c>
      <c r="I191" s="5" t="str">
        <f t="shared" si="5"/>
        <v/>
      </c>
    </row>
    <row r="192" spans="8:9" x14ac:dyDescent="0.25">
      <c r="H192" t="str">
        <f t="shared" si="4"/>
        <v/>
      </c>
      <c r="I192" s="5" t="str">
        <f t="shared" si="5"/>
        <v/>
      </c>
    </row>
    <row r="193" spans="8:9" x14ac:dyDescent="0.25">
      <c r="H193" t="str">
        <f t="shared" si="4"/>
        <v/>
      </c>
      <c r="I193" s="5" t="str">
        <f t="shared" si="5"/>
        <v/>
      </c>
    </row>
    <row r="194" spans="8:9" x14ac:dyDescent="0.25">
      <c r="H194" t="str">
        <f t="shared" ref="H194:H257" si="6">IF(OR(G194="",E194=0),"", G194/E194)</f>
        <v/>
      </c>
      <c r="I194" s="5" t="str">
        <f t="shared" ref="I194:I257" si="7">IF(OR(G194="",F194=0),"", F194/G194)</f>
        <v/>
      </c>
    </row>
    <row r="195" spans="8:9" x14ac:dyDescent="0.25">
      <c r="H195" t="str">
        <f t="shared" si="6"/>
        <v/>
      </c>
      <c r="I195" s="5" t="str">
        <f t="shared" si="7"/>
        <v/>
      </c>
    </row>
    <row r="196" spans="8:9" x14ac:dyDescent="0.25">
      <c r="H196" t="str">
        <f t="shared" si="6"/>
        <v/>
      </c>
      <c r="I196" s="5" t="str">
        <f t="shared" si="7"/>
        <v/>
      </c>
    </row>
    <row r="197" spans="8:9" x14ac:dyDescent="0.25">
      <c r="H197" t="str">
        <f t="shared" si="6"/>
        <v/>
      </c>
      <c r="I197" s="5" t="str">
        <f t="shared" si="7"/>
        <v/>
      </c>
    </row>
    <row r="198" spans="8:9" x14ac:dyDescent="0.25">
      <c r="H198" t="str">
        <f t="shared" si="6"/>
        <v/>
      </c>
      <c r="I198" s="5" t="str">
        <f t="shared" si="7"/>
        <v/>
      </c>
    </row>
    <row r="199" spans="8:9" x14ac:dyDescent="0.25">
      <c r="H199" t="str">
        <f t="shared" si="6"/>
        <v/>
      </c>
      <c r="I199" s="5" t="str">
        <f t="shared" si="7"/>
        <v/>
      </c>
    </row>
    <row r="200" spans="8:9" x14ac:dyDescent="0.25">
      <c r="H200" t="str">
        <f t="shared" si="6"/>
        <v/>
      </c>
      <c r="I200" s="5" t="str">
        <f t="shared" si="7"/>
        <v/>
      </c>
    </row>
    <row r="201" spans="8:9" x14ac:dyDescent="0.25">
      <c r="H201" t="str">
        <f t="shared" si="6"/>
        <v/>
      </c>
      <c r="I201" s="5" t="str">
        <f t="shared" si="7"/>
        <v/>
      </c>
    </row>
    <row r="202" spans="8:9" x14ac:dyDescent="0.25">
      <c r="H202" t="str">
        <f t="shared" si="6"/>
        <v/>
      </c>
      <c r="I202" s="5" t="str">
        <f t="shared" si="7"/>
        <v/>
      </c>
    </row>
    <row r="203" spans="8:9" x14ac:dyDescent="0.25">
      <c r="H203" t="str">
        <f t="shared" si="6"/>
        <v/>
      </c>
      <c r="I203" s="5" t="str">
        <f t="shared" si="7"/>
        <v/>
      </c>
    </row>
    <row r="204" spans="8:9" x14ac:dyDescent="0.25">
      <c r="H204" t="str">
        <f t="shared" si="6"/>
        <v/>
      </c>
      <c r="I204" s="5" t="str">
        <f t="shared" si="7"/>
        <v/>
      </c>
    </row>
    <row r="205" spans="8:9" x14ac:dyDescent="0.25">
      <c r="H205" t="str">
        <f t="shared" si="6"/>
        <v/>
      </c>
      <c r="I205" s="5" t="str">
        <f t="shared" si="7"/>
        <v/>
      </c>
    </row>
    <row r="206" spans="8:9" x14ac:dyDescent="0.25">
      <c r="H206" t="str">
        <f t="shared" si="6"/>
        <v/>
      </c>
      <c r="I206" s="5" t="str">
        <f t="shared" si="7"/>
        <v/>
      </c>
    </row>
    <row r="207" spans="8:9" x14ac:dyDescent="0.25">
      <c r="H207" t="str">
        <f t="shared" si="6"/>
        <v/>
      </c>
      <c r="I207" s="5" t="str">
        <f t="shared" si="7"/>
        <v/>
      </c>
    </row>
    <row r="208" spans="8:9" x14ac:dyDescent="0.25">
      <c r="H208" t="str">
        <f t="shared" si="6"/>
        <v/>
      </c>
      <c r="I208" s="5" t="str">
        <f t="shared" si="7"/>
        <v/>
      </c>
    </row>
    <row r="209" spans="8:9" x14ac:dyDescent="0.25">
      <c r="H209" t="str">
        <f t="shared" si="6"/>
        <v/>
      </c>
      <c r="I209" s="5" t="str">
        <f t="shared" si="7"/>
        <v/>
      </c>
    </row>
    <row r="210" spans="8:9" x14ac:dyDescent="0.25">
      <c r="H210" t="str">
        <f t="shared" si="6"/>
        <v/>
      </c>
      <c r="I210" s="5" t="str">
        <f t="shared" si="7"/>
        <v/>
      </c>
    </row>
    <row r="211" spans="8:9" x14ac:dyDescent="0.25">
      <c r="H211" t="str">
        <f t="shared" si="6"/>
        <v/>
      </c>
      <c r="I211" s="5" t="str">
        <f t="shared" si="7"/>
        <v/>
      </c>
    </row>
    <row r="212" spans="8:9" x14ac:dyDescent="0.25">
      <c r="H212" t="str">
        <f t="shared" si="6"/>
        <v/>
      </c>
      <c r="I212" s="5" t="str">
        <f t="shared" si="7"/>
        <v/>
      </c>
    </row>
    <row r="213" spans="8:9" x14ac:dyDescent="0.25">
      <c r="H213" t="str">
        <f t="shared" si="6"/>
        <v/>
      </c>
      <c r="I213" s="5" t="str">
        <f t="shared" si="7"/>
        <v/>
      </c>
    </row>
    <row r="214" spans="8:9" x14ac:dyDescent="0.25">
      <c r="H214" t="str">
        <f t="shared" si="6"/>
        <v/>
      </c>
      <c r="I214" s="5" t="str">
        <f t="shared" si="7"/>
        <v/>
      </c>
    </row>
    <row r="215" spans="8:9" x14ac:dyDescent="0.25">
      <c r="H215" t="str">
        <f t="shared" si="6"/>
        <v/>
      </c>
      <c r="I215" s="5" t="str">
        <f t="shared" si="7"/>
        <v/>
      </c>
    </row>
    <row r="216" spans="8:9" x14ac:dyDescent="0.25">
      <c r="H216" t="str">
        <f t="shared" si="6"/>
        <v/>
      </c>
      <c r="I216" s="5" t="str">
        <f t="shared" si="7"/>
        <v/>
      </c>
    </row>
    <row r="217" spans="8:9" x14ac:dyDescent="0.25">
      <c r="H217" t="str">
        <f t="shared" si="6"/>
        <v/>
      </c>
      <c r="I217" s="5" t="str">
        <f t="shared" si="7"/>
        <v/>
      </c>
    </row>
    <row r="218" spans="8:9" x14ac:dyDescent="0.25">
      <c r="H218" t="str">
        <f t="shared" si="6"/>
        <v/>
      </c>
      <c r="I218" s="5" t="str">
        <f t="shared" si="7"/>
        <v/>
      </c>
    </row>
    <row r="219" spans="8:9" x14ac:dyDescent="0.25">
      <c r="H219" t="str">
        <f t="shared" si="6"/>
        <v/>
      </c>
      <c r="I219" s="5" t="str">
        <f t="shared" si="7"/>
        <v/>
      </c>
    </row>
    <row r="220" spans="8:9" x14ac:dyDescent="0.25">
      <c r="H220" t="str">
        <f t="shared" si="6"/>
        <v/>
      </c>
      <c r="I220" s="5" t="str">
        <f t="shared" si="7"/>
        <v/>
      </c>
    </row>
    <row r="221" spans="8:9" x14ac:dyDescent="0.25">
      <c r="H221" t="str">
        <f t="shared" si="6"/>
        <v/>
      </c>
      <c r="I221" s="5" t="str">
        <f t="shared" si="7"/>
        <v/>
      </c>
    </row>
    <row r="222" spans="8:9" x14ac:dyDescent="0.25">
      <c r="H222" t="str">
        <f t="shared" si="6"/>
        <v/>
      </c>
      <c r="I222" s="5" t="str">
        <f t="shared" si="7"/>
        <v/>
      </c>
    </row>
    <row r="223" spans="8:9" x14ac:dyDescent="0.25">
      <c r="H223" t="str">
        <f t="shared" si="6"/>
        <v/>
      </c>
      <c r="I223" s="5" t="str">
        <f t="shared" si="7"/>
        <v/>
      </c>
    </row>
    <row r="224" spans="8:9" x14ac:dyDescent="0.25">
      <c r="H224" t="str">
        <f t="shared" si="6"/>
        <v/>
      </c>
      <c r="I224" s="5" t="str">
        <f t="shared" si="7"/>
        <v/>
      </c>
    </row>
    <row r="225" spans="8:9" x14ac:dyDescent="0.25">
      <c r="H225" t="str">
        <f t="shared" si="6"/>
        <v/>
      </c>
      <c r="I225" s="5" t="str">
        <f t="shared" si="7"/>
        <v/>
      </c>
    </row>
    <row r="226" spans="8:9" x14ac:dyDescent="0.25">
      <c r="H226" t="str">
        <f t="shared" si="6"/>
        <v/>
      </c>
      <c r="I226" s="5" t="str">
        <f t="shared" si="7"/>
        <v/>
      </c>
    </row>
    <row r="227" spans="8:9" x14ac:dyDescent="0.25">
      <c r="H227" t="str">
        <f t="shared" si="6"/>
        <v/>
      </c>
      <c r="I227" s="5" t="str">
        <f t="shared" si="7"/>
        <v/>
      </c>
    </row>
    <row r="228" spans="8:9" x14ac:dyDescent="0.25">
      <c r="H228" t="str">
        <f t="shared" si="6"/>
        <v/>
      </c>
      <c r="I228" s="5" t="str">
        <f t="shared" si="7"/>
        <v/>
      </c>
    </row>
    <row r="229" spans="8:9" x14ac:dyDescent="0.25">
      <c r="H229" t="str">
        <f t="shared" si="6"/>
        <v/>
      </c>
      <c r="I229" s="5" t="str">
        <f t="shared" si="7"/>
        <v/>
      </c>
    </row>
    <row r="230" spans="8:9" x14ac:dyDescent="0.25">
      <c r="H230" t="str">
        <f t="shared" si="6"/>
        <v/>
      </c>
      <c r="I230" s="5" t="str">
        <f t="shared" si="7"/>
        <v/>
      </c>
    </row>
    <row r="231" spans="8:9" x14ac:dyDescent="0.25">
      <c r="H231" t="str">
        <f t="shared" si="6"/>
        <v/>
      </c>
      <c r="I231" s="5" t="str">
        <f t="shared" si="7"/>
        <v/>
      </c>
    </row>
    <row r="232" spans="8:9" x14ac:dyDescent="0.25">
      <c r="H232" t="str">
        <f t="shared" si="6"/>
        <v/>
      </c>
      <c r="I232" s="5" t="str">
        <f t="shared" si="7"/>
        <v/>
      </c>
    </row>
    <row r="233" spans="8:9" x14ac:dyDescent="0.25">
      <c r="H233" t="str">
        <f t="shared" si="6"/>
        <v/>
      </c>
      <c r="I233" s="5" t="str">
        <f t="shared" si="7"/>
        <v/>
      </c>
    </row>
    <row r="234" spans="8:9" x14ac:dyDescent="0.25">
      <c r="H234" t="str">
        <f t="shared" si="6"/>
        <v/>
      </c>
      <c r="I234" s="5" t="str">
        <f t="shared" si="7"/>
        <v/>
      </c>
    </row>
    <row r="235" spans="8:9" x14ac:dyDescent="0.25">
      <c r="H235" t="str">
        <f t="shared" si="6"/>
        <v/>
      </c>
      <c r="I235" s="5" t="str">
        <f t="shared" si="7"/>
        <v/>
      </c>
    </row>
    <row r="236" spans="8:9" x14ac:dyDescent="0.25">
      <c r="H236" t="str">
        <f t="shared" si="6"/>
        <v/>
      </c>
      <c r="I236" s="5" t="str">
        <f t="shared" si="7"/>
        <v/>
      </c>
    </row>
    <row r="237" spans="8:9" x14ac:dyDescent="0.25">
      <c r="H237" t="str">
        <f t="shared" si="6"/>
        <v/>
      </c>
      <c r="I237" s="5" t="str">
        <f t="shared" si="7"/>
        <v/>
      </c>
    </row>
    <row r="238" spans="8:9" x14ac:dyDescent="0.25">
      <c r="H238" t="str">
        <f t="shared" si="6"/>
        <v/>
      </c>
      <c r="I238" s="5" t="str">
        <f t="shared" si="7"/>
        <v/>
      </c>
    </row>
    <row r="239" spans="8:9" x14ac:dyDescent="0.25">
      <c r="H239" t="str">
        <f t="shared" si="6"/>
        <v/>
      </c>
      <c r="I239" s="5" t="str">
        <f t="shared" si="7"/>
        <v/>
      </c>
    </row>
    <row r="240" spans="8:9" x14ac:dyDescent="0.25">
      <c r="H240" t="str">
        <f t="shared" si="6"/>
        <v/>
      </c>
      <c r="I240" s="5" t="str">
        <f t="shared" si="7"/>
        <v/>
      </c>
    </row>
    <row r="241" spans="8:9" x14ac:dyDescent="0.25">
      <c r="H241" t="str">
        <f t="shared" si="6"/>
        <v/>
      </c>
      <c r="I241" s="5" t="str">
        <f t="shared" si="7"/>
        <v/>
      </c>
    </row>
    <row r="242" spans="8:9" x14ac:dyDescent="0.25">
      <c r="H242" t="str">
        <f t="shared" si="6"/>
        <v/>
      </c>
      <c r="I242" s="5" t="str">
        <f t="shared" si="7"/>
        <v/>
      </c>
    </row>
    <row r="243" spans="8:9" x14ac:dyDescent="0.25">
      <c r="H243" t="str">
        <f t="shared" si="6"/>
        <v/>
      </c>
      <c r="I243" s="5" t="str">
        <f t="shared" si="7"/>
        <v/>
      </c>
    </row>
    <row r="244" spans="8:9" x14ac:dyDescent="0.25">
      <c r="H244" t="str">
        <f t="shared" si="6"/>
        <v/>
      </c>
      <c r="I244" s="5" t="str">
        <f t="shared" si="7"/>
        <v/>
      </c>
    </row>
    <row r="245" spans="8:9" x14ac:dyDescent="0.25">
      <c r="H245" t="str">
        <f t="shared" si="6"/>
        <v/>
      </c>
      <c r="I245" s="5" t="str">
        <f t="shared" si="7"/>
        <v/>
      </c>
    </row>
    <row r="246" spans="8:9" x14ac:dyDescent="0.25">
      <c r="H246" t="str">
        <f t="shared" si="6"/>
        <v/>
      </c>
      <c r="I246" s="5" t="str">
        <f t="shared" si="7"/>
        <v/>
      </c>
    </row>
    <row r="247" spans="8:9" x14ac:dyDescent="0.25">
      <c r="H247" t="str">
        <f t="shared" si="6"/>
        <v/>
      </c>
      <c r="I247" s="5" t="str">
        <f t="shared" si="7"/>
        <v/>
      </c>
    </row>
    <row r="248" spans="8:9" x14ac:dyDescent="0.25">
      <c r="H248" t="str">
        <f t="shared" si="6"/>
        <v/>
      </c>
      <c r="I248" s="5" t="str">
        <f t="shared" si="7"/>
        <v/>
      </c>
    </row>
    <row r="249" spans="8:9" x14ac:dyDescent="0.25">
      <c r="H249" t="str">
        <f t="shared" si="6"/>
        <v/>
      </c>
      <c r="I249" s="5" t="str">
        <f t="shared" si="7"/>
        <v/>
      </c>
    </row>
    <row r="250" spans="8:9" x14ac:dyDescent="0.25">
      <c r="H250" t="str">
        <f t="shared" si="6"/>
        <v/>
      </c>
      <c r="I250" s="5" t="str">
        <f t="shared" si="7"/>
        <v/>
      </c>
    </row>
    <row r="251" spans="8:9" x14ac:dyDescent="0.25">
      <c r="H251" t="str">
        <f t="shared" si="6"/>
        <v/>
      </c>
      <c r="I251" s="5" t="str">
        <f t="shared" si="7"/>
        <v/>
      </c>
    </row>
    <row r="252" spans="8:9" x14ac:dyDescent="0.25">
      <c r="H252" t="str">
        <f t="shared" si="6"/>
        <v/>
      </c>
      <c r="I252" s="5" t="str">
        <f t="shared" si="7"/>
        <v/>
      </c>
    </row>
    <row r="253" spans="8:9" x14ac:dyDescent="0.25">
      <c r="H253" t="str">
        <f t="shared" si="6"/>
        <v/>
      </c>
      <c r="I253" s="5" t="str">
        <f t="shared" si="7"/>
        <v/>
      </c>
    </row>
    <row r="254" spans="8:9" x14ac:dyDescent="0.25">
      <c r="H254" t="str">
        <f t="shared" si="6"/>
        <v/>
      </c>
      <c r="I254" s="5" t="str">
        <f t="shared" si="7"/>
        <v/>
      </c>
    </row>
    <row r="255" spans="8:9" x14ac:dyDescent="0.25">
      <c r="H255" t="str">
        <f t="shared" si="6"/>
        <v/>
      </c>
      <c r="I255" s="5" t="str">
        <f t="shared" si="7"/>
        <v/>
      </c>
    </row>
    <row r="256" spans="8:9" x14ac:dyDescent="0.25">
      <c r="H256" t="str">
        <f t="shared" si="6"/>
        <v/>
      </c>
      <c r="I256" s="5" t="str">
        <f t="shared" si="7"/>
        <v/>
      </c>
    </row>
    <row r="257" spans="8:9" x14ac:dyDescent="0.25">
      <c r="H257" t="str">
        <f t="shared" si="6"/>
        <v/>
      </c>
      <c r="I257" s="5" t="str">
        <f t="shared" si="7"/>
        <v/>
      </c>
    </row>
    <row r="258" spans="8:9" x14ac:dyDescent="0.25">
      <c r="H258" t="str">
        <f t="shared" ref="H258:H321" si="8">IF(OR(G258="",E258=0),"", G258/E258)</f>
        <v/>
      </c>
      <c r="I258" s="5" t="str">
        <f t="shared" ref="I258:I321" si="9">IF(OR(G258="",F258=0),"", F258/G258)</f>
        <v/>
      </c>
    </row>
    <row r="259" spans="8:9" x14ac:dyDescent="0.25">
      <c r="H259" t="str">
        <f t="shared" si="8"/>
        <v/>
      </c>
      <c r="I259" s="5" t="str">
        <f t="shared" si="9"/>
        <v/>
      </c>
    </row>
    <row r="260" spans="8:9" x14ac:dyDescent="0.25">
      <c r="H260" t="str">
        <f t="shared" si="8"/>
        <v/>
      </c>
      <c r="I260" s="5" t="str">
        <f t="shared" si="9"/>
        <v/>
      </c>
    </row>
    <row r="261" spans="8:9" x14ac:dyDescent="0.25">
      <c r="H261" t="str">
        <f t="shared" si="8"/>
        <v/>
      </c>
      <c r="I261" s="5" t="str">
        <f t="shared" si="9"/>
        <v/>
      </c>
    </row>
    <row r="262" spans="8:9" x14ac:dyDescent="0.25">
      <c r="H262" t="str">
        <f t="shared" si="8"/>
        <v/>
      </c>
      <c r="I262" s="5" t="str">
        <f t="shared" si="9"/>
        <v/>
      </c>
    </row>
    <row r="263" spans="8:9" x14ac:dyDescent="0.25">
      <c r="H263" t="str">
        <f t="shared" si="8"/>
        <v/>
      </c>
      <c r="I263" s="5" t="str">
        <f t="shared" si="9"/>
        <v/>
      </c>
    </row>
    <row r="264" spans="8:9" x14ac:dyDescent="0.25">
      <c r="H264" t="str">
        <f t="shared" si="8"/>
        <v/>
      </c>
      <c r="I264" s="5" t="str">
        <f t="shared" si="9"/>
        <v/>
      </c>
    </row>
    <row r="265" spans="8:9" x14ac:dyDescent="0.25">
      <c r="H265" t="str">
        <f t="shared" si="8"/>
        <v/>
      </c>
      <c r="I265" s="5" t="str">
        <f t="shared" si="9"/>
        <v/>
      </c>
    </row>
    <row r="266" spans="8:9" x14ac:dyDescent="0.25">
      <c r="H266" t="str">
        <f t="shared" si="8"/>
        <v/>
      </c>
      <c r="I266" s="5" t="str">
        <f t="shared" si="9"/>
        <v/>
      </c>
    </row>
    <row r="267" spans="8:9" x14ac:dyDescent="0.25">
      <c r="H267" t="str">
        <f t="shared" si="8"/>
        <v/>
      </c>
      <c r="I267" s="5" t="str">
        <f t="shared" si="9"/>
        <v/>
      </c>
    </row>
    <row r="268" spans="8:9" x14ac:dyDescent="0.25">
      <c r="H268" t="str">
        <f t="shared" si="8"/>
        <v/>
      </c>
      <c r="I268" s="5" t="str">
        <f t="shared" si="9"/>
        <v/>
      </c>
    </row>
    <row r="269" spans="8:9" x14ac:dyDescent="0.25">
      <c r="H269" t="str">
        <f t="shared" si="8"/>
        <v/>
      </c>
      <c r="I269" s="5" t="str">
        <f t="shared" si="9"/>
        <v/>
      </c>
    </row>
    <row r="270" spans="8:9" x14ac:dyDescent="0.25">
      <c r="H270" t="str">
        <f t="shared" si="8"/>
        <v/>
      </c>
      <c r="I270" s="5" t="str">
        <f t="shared" si="9"/>
        <v/>
      </c>
    </row>
    <row r="271" spans="8:9" x14ac:dyDescent="0.25">
      <c r="H271" t="str">
        <f t="shared" si="8"/>
        <v/>
      </c>
      <c r="I271" s="5" t="str">
        <f t="shared" si="9"/>
        <v/>
      </c>
    </row>
    <row r="272" spans="8:9" x14ac:dyDescent="0.25">
      <c r="H272" t="str">
        <f t="shared" si="8"/>
        <v/>
      </c>
      <c r="I272" s="5" t="str">
        <f t="shared" si="9"/>
        <v/>
      </c>
    </row>
    <row r="273" spans="8:9" x14ac:dyDescent="0.25">
      <c r="H273" t="str">
        <f t="shared" si="8"/>
        <v/>
      </c>
      <c r="I273" s="5" t="str">
        <f t="shared" si="9"/>
        <v/>
      </c>
    </row>
    <row r="274" spans="8:9" x14ac:dyDescent="0.25">
      <c r="H274" t="str">
        <f t="shared" si="8"/>
        <v/>
      </c>
      <c r="I274" s="5" t="str">
        <f t="shared" si="9"/>
        <v/>
      </c>
    </row>
    <row r="275" spans="8:9" x14ac:dyDescent="0.25">
      <c r="H275" t="str">
        <f t="shared" si="8"/>
        <v/>
      </c>
      <c r="I275" s="5" t="str">
        <f t="shared" si="9"/>
        <v/>
      </c>
    </row>
    <row r="276" spans="8:9" x14ac:dyDescent="0.25">
      <c r="H276" t="str">
        <f t="shared" si="8"/>
        <v/>
      </c>
      <c r="I276" s="5" t="str">
        <f t="shared" si="9"/>
        <v/>
      </c>
    </row>
    <row r="277" spans="8:9" x14ac:dyDescent="0.25">
      <c r="H277" t="str">
        <f t="shared" si="8"/>
        <v/>
      </c>
      <c r="I277" s="5" t="str">
        <f t="shared" si="9"/>
        <v/>
      </c>
    </row>
    <row r="278" spans="8:9" x14ac:dyDescent="0.25">
      <c r="H278" t="str">
        <f t="shared" si="8"/>
        <v/>
      </c>
      <c r="I278" s="5" t="str">
        <f t="shared" si="9"/>
        <v/>
      </c>
    </row>
    <row r="279" spans="8:9" x14ac:dyDescent="0.25">
      <c r="H279" t="str">
        <f t="shared" si="8"/>
        <v/>
      </c>
      <c r="I279" s="5" t="str">
        <f t="shared" si="9"/>
        <v/>
      </c>
    </row>
    <row r="280" spans="8:9" x14ac:dyDescent="0.25">
      <c r="H280" t="str">
        <f t="shared" si="8"/>
        <v/>
      </c>
      <c r="I280" s="5" t="str">
        <f t="shared" si="9"/>
        <v/>
      </c>
    </row>
    <row r="281" spans="8:9" x14ac:dyDescent="0.25">
      <c r="H281" t="str">
        <f t="shared" si="8"/>
        <v/>
      </c>
      <c r="I281" s="5" t="str">
        <f t="shared" si="9"/>
        <v/>
      </c>
    </row>
    <row r="282" spans="8:9" x14ac:dyDescent="0.25">
      <c r="H282" t="str">
        <f t="shared" si="8"/>
        <v/>
      </c>
      <c r="I282" s="5" t="str">
        <f t="shared" si="9"/>
        <v/>
      </c>
    </row>
    <row r="283" spans="8:9" x14ac:dyDescent="0.25">
      <c r="H283" t="str">
        <f t="shared" si="8"/>
        <v/>
      </c>
      <c r="I283" s="5" t="str">
        <f t="shared" si="9"/>
        <v/>
      </c>
    </row>
    <row r="284" spans="8:9" x14ac:dyDescent="0.25">
      <c r="H284" t="str">
        <f t="shared" si="8"/>
        <v/>
      </c>
      <c r="I284" s="5" t="str">
        <f t="shared" si="9"/>
        <v/>
      </c>
    </row>
    <row r="285" spans="8:9" x14ac:dyDescent="0.25">
      <c r="H285" t="str">
        <f t="shared" si="8"/>
        <v/>
      </c>
      <c r="I285" s="5" t="str">
        <f t="shared" si="9"/>
        <v/>
      </c>
    </row>
    <row r="286" spans="8:9" x14ac:dyDescent="0.25">
      <c r="H286" t="str">
        <f t="shared" si="8"/>
        <v/>
      </c>
      <c r="I286" s="5" t="str">
        <f t="shared" si="9"/>
        <v/>
      </c>
    </row>
    <row r="287" spans="8:9" x14ac:dyDescent="0.25">
      <c r="H287" t="str">
        <f t="shared" si="8"/>
        <v/>
      </c>
      <c r="I287" s="5" t="str">
        <f t="shared" si="9"/>
        <v/>
      </c>
    </row>
    <row r="288" spans="8:9" x14ac:dyDescent="0.25">
      <c r="H288" t="str">
        <f t="shared" si="8"/>
        <v/>
      </c>
      <c r="I288" s="5" t="str">
        <f t="shared" si="9"/>
        <v/>
      </c>
    </row>
    <row r="289" spans="8:9" x14ac:dyDescent="0.25">
      <c r="H289" t="str">
        <f t="shared" si="8"/>
        <v/>
      </c>
      <c r="I289" s="5" t="str">
        <f t="shared" si="9"/>
        <v/>
      </c>
    </row>
    <row r="290" spans="8:9" x14ac:dyDescent="0.25">
      <c r="H290" t="str">
        <f t="shared" si="8"/>
        <v/>
      </c>
      <c r="I290" s="5" t="str">
        <f t="shared" si="9"/>
        <v/>
      </c>
    </row>
    <row r="291" spans="8:9" x14ac:dyDescent="0.25">
      <c r="H291" t="str">
        <f t="shared" si="8"/>
        <v/>
      </c>
      <c r="I291" s="5" t="str">
        <f t="shared" si="9"/>
        <v/>
      </c>
    </row>
    <row r="292" spans="8:9" x14ac:dyDescent="0.25">
      <c r="H292" t="str">
        <f t="shared" si="8"/>
        <v/>
      </c>
      <c r="I292" s="5" t="str">
        <f t="shared" si="9"/>
        <v/>
      </c>
    </row>
    <row r="293" spans="8:9" x14ac:dyDescent="0.25">
      <c r="H293" t="str">
        <f t="shared" si="8"/>
        <v/>
      </c>
      <c r="I293" s="5" t="str">
        <f t="shared" si="9"/>
        <v/>
      </c>
    </row>
    <row r="294" spans="8:9" x14ac:dyDescent="0.25">
      <c r="H294" t="str">
        <f t="shared" si="8"/>
        <v/>
      </c>
      <c r="I294" s="5" t="str">
        <f t="shared" si="9"/>
        <v/>
      </c>
    </row>
    <row r="295" spans="8:9" x14ac:dyDescent="0.25">
      <c r="H295" t="str">
        <f t="shared" si="8"/>
        <v/>
      </c>
      <c r="I295" s="5" t="str">
        <f t="shared" si="9"/>
        <v/>
      </c>
    </row>
    <row r="296" spans="8:9" x14ac:dyDescent="0.25">
      <c r="H296" t="str">
        <f t="shared" si="8"/>
        <v/>
      </c>
      <c r="I296" s="5" t="str">
        <f t="shared" si="9"/>
        <v/>
      </c>
    </row>
    <row r="297" spans="8:9" x14ac:dyDescent="0.25">
      <c r="H297" t="str">
        <f t="shared" si="8"/>
        <v/>
      </c>
      <c r="I297" s="5" t="str">
        <f t="shared" si="9"/>
        <v/>
      </c>
    </row>
    <row r="298" spans="8:9" x14ac:dyDescent="0.25">
      <c r="H298" t="str">
        <f t="shared" si="8"/>
        <v/>
      </c>
      <c r="I298" s="5" t="str">
        <f t="shared" si="9"/>
        <v/>
      </c>
    </row>
    <row r="299" spans="8:9" x14ac:dyDescent="0.25">
      <c r="H299" t="str">
        <f t="shared" si="8"/>
        <v/>
      </c>
      <c r="I299" s="5" t="str">
        <f t="shared" si="9"/>
        <v/>
      </c>
    </row>
    <row r="300" spans="8:9" x14ac:dyDescent="0.25">
      <c r="H300" t="str">
        <f t="shared" si="8"/>
        <v/>
      </c>
      <c r="I300" s="5" t="str">
        <f t="shared" si="9"/>
        <v/>
      </c>
    </row>
    <row r="301" spans="8:9" x14ac:dyDescent="0.25">
      <c r="H301" t="str">
        <f t="shared" si="8"/>
        <v/>
      </c>
      <c r="I301" s="5" t="str">
        <f t="shared" si="9"/>
        <v/>
      </c>
    </row>
    <row r="302" spans="8:9" x14ac:dyDescent="0.25">
      <c r="H302" t="str">
        <f t="shared" si="8"/>
        <v/>
      </c>
      <c r="I302" s="5" t="str">
        <f t="shared" si="9"/>
        <v/>
      </c>
    </row>
    <row r="303" spans="8:9" x14ac:dyDescent="0.25">
      <c r="H303" t="str">
        <f t="shared" si="8"/>
        <v/>
      </c>
      <c r="I303" s="5" t="str">
        <f t="shared" si="9"/>
        <v/>
      </c>
    </row>
    <row r="304" spans="8:9" x14ac:dyDescent="0.25">
      <c r="H304" t="str">
        <f t="shared" si="8"/>
        <v/>
      </c>
      <c r="I304" s="5" t="str">
        <f t="shared" si="9"/>
        <v/>
      </c>
    </row>
    <row r="305" spans="8:9" x14ac:dyDescent="0.25">
      <c r="H305" t="str">
        <f t="shared" si="8"/>
        <v/>
      </c>
      <c r="I305" s="5" t="str">
        <f t="shared" si="9"/>
        <v/>
      </c>
    </row>
    <row r="306" spans="8:9" x14ac:dyDescent="0.25">
      <c r="H306" t="str">
        <f t="shared" si="8"/>
        <v/>
      </c>
      <c r="I306" s="5" t="str">
        <f t="shared" si="9"/>
        <v/>
      </c>
    </row>
    <row r="307" spans="8:9" x14ac:dyDescent="0.25">
      <c r="H307" t="str">
        <f t="shared" si="8"/>
        <v/>
      </c>
      <c r="I307" s="5" t="str">
        <f t="shared" si="9"/>
        <v/>
      </c>
    </row>
    <row r="308" spans="8:9" x14ac:dyDescent="0.25">
      <c r="H308" t="str">
        <f t="shared" si="8"/>
        <v/>
      </c>
      <c r="I308" s="5" t="str">
        <f t="shared" si="9"/>
        <v/>
      </c>
    </row>
    <row r="309" spans="8:9" x14ac:dyDescent="0.25">
      <c r="H309" t="str">
        <f t="shared" si="8"/>
        <v/>
      </c>
      <c r="I309" s="5" t="str">
        <f t="shared" si="9"/>
        <v/>
      </c>
    </row>
    <row r="310" spans="8:9" x14ac:dyDescent="0.25">
      <c r="H310" t="str">
        <f t="shared" si="8"/>
        <v/>
      </c>
      <c r="I310" s="5" t="str">
        <f t="shared" si="9"/>
        <v/>
      </c>
    </row>
    <row r="311" spans="8:9" x14ac:dyDescent="0.25">
      <c r="H311" t="str">
        <f t="shared" si="8"/>
        <v/>
      </c>
      <c r="I311" s="5" t="str">
        <f t="shared" si="9"/>
        <v/>
      </c>
    </row>
    <row r="312" spans="8:9" x14ac:dyDescent="0.25">
      <c r="H312" t="str">
        <f t="shared" si="8"/>
        <v/>
      </c>
      <c r="I312" s="5" t="str">
        <f t="shared" si="9"/>
        <v/>
      </c>
    </row>
    <row r="313" spans="8:9" x14ac:dyDescent="0.25">
      <c r="H313" t="str">
        <f t="shared" si="8"/>
        <v/>
      </c>
      <c r="I313" s="5" t="str">
        <f t="shared" si="9"/>
        <v/>
      </c>
    </row>
    <row r="314" spans="8:9" x14ac:dyDescent="0.25">
      <c r="H314" t="str">
        <f t="shared" si="8"/>
        <v/>
      </c>
      <c r="I314" s="5" t="str">
        <f t="shared" si="9"/>
        <v/>
      </c>
    </row>
    <row r="315" spans="8:9" x14ac:dyDescent="0.25">
      <c r="H315" t="str">
        <f t="shared" si="8"/>
        <v/>
      </c>
      <c r="I315" s="5" t="str">
        <f t="shared" si="9"/>
        <v/>
      </c>
    </row>
    <row r="316" spans="8:9" x14ac:dyDescent="0.25">
      <c r="H316" t="str">
        <f t="shared" si="8"/>
        <v/>
      </c>
      <c r="I316" s="5" t="str">
        <f t="shared" si="9"/>
        <v/>
      </c>
    </row>
    <row r="317" spans="8:9" x14ac:dyDescent="0.25">
      <c r="H317" t="str">
        <f t="shared" si="8"/>
        <v/>
      </c>
      <c r="I317" s="5" t="str">
        <f t="shared" si="9"/>
        <v/>
      </c>
    </row>
    <row r="318" spans="8:9" x14ac:dyDescent="0.25">
      <c r="H318" t="str">
        <f t="shared" si="8"/>
        <v/>
      </c>
      <c r="I318" s="5" t="str">
        <f t="shared" si="9"/>
        <v/>
      </c>
    </row>
    <row r="319" spans="8:9" x14ac:dyDescent="0.25">
      <c r="H319" t="str">
        <f t="shared" si="8"/>
        <v/>
      </c>
      <c r="I319" s="5" t="str">
        <f t="shared" si="9"/>
        <v/>
      </c>
    </row>
    <row r="320" spans="8:9" x14ac:dyDescent="0.25">
      <c r="H320" t="str">
        <f t="shared" si="8"/>
        <v/>
      </c>
      <c r="I320" s="5" t="str">
        <f t="shared" si="9"/>
        <v/>
      </c>
    </row>
    <row r="321" spans="8:9" x14ac:dyDescent="0.25">
      <c r="H321" t="str">
        <f t="shared" si="8"/>
        <v/>
      </c>
      <c r="I321" s="5" t="str">
        <f t="shared" si="9"/>
        <v/>
      </c>
    </row>
    <row r="322" spans="8:9" x14ac:dyDescent="0.25">
      <c r="H322" t="str">
        <f t="shared" ref="H322:H385" si="10">IF(OR(G322="",E322=0),"", G322/E322)</f>
        <v/>
      </c>
      <c r="I322" s="5" t="str">
        <f t="shared" ref="I322:I385" si="11">IF(OR(G322="",F322=0),"", F322/G322)</f>
        <v/>
      </c>
    </row>
    <row r="323" spans="8:9" x14ac:dyDescent="0.25">
      <c r="H323" t="str">
        <f t="shared" si="10"/>
        <v/>
      </c>
      <c r="I323" s="5" t="str">
        <f t="shared" si="11"/>
        <v/>
      </c>
    </row>
    <row r="324" spans="8:9" x14ac:dyDescent="0.25">
      <c r="H324" t="str">
        <f t="shared" si="10"/>
        <v/>
      </c>
      <c r="I324" s="5" t="str">
        <f t="shared" si="11"/>
        <v/>
      </c>
    </row>
    <row r="325" spans="8:9" x14ac:dyDescent="0.25">
      <c r="H325" t="str">
        <f t="shared" si="10"/>
        <v/>
      </c>
      <c r="I325" s="5" t="str">
        <f t="shared" si="11"/>
        <v/>
      </c>
    </row>
    <row r="326" spans="8:9" x14ac:dyDescent="0.25">
      <c r="H326" t="str">
        <f t="shared" si="10"/>
        <v/>
      </c>
      <c r="I326" s="5" t="str">
        <f t="shared" si="11"/>
        <v/>
      </c>
    </row>
    <row r="327" spans="8:9" x14ac:dyDescent="0.25">
      <c r="H327" t="str">
        <f t="shared" si="10"/>
        <v/>
      </c>
      <c r="I327" s="5" t="str">
        <f t="shared" si="11"/>
        <v/>
      </c>
    </row>
    <row r="328" spans="8:9" x14ac:dyDescent="0.25">
      <c r="H328" t="str">
        <f t="shared" si="10"/>
        <v/>
      </c>
      <c r="I328" s="5" t="str">
        <f t="shared" si="11"/>
        <v/>
      </c>
    </row>
    <row r="329" spans="8:9" x14ac:dyDescent="0.25">
      <c r="H329" t="str">
        <f t="shared" si="10"/>
        <v/>
      </c>
      <c r="I329" s="5" t="str">
        <f t="shared" si="11"/>
        <v/>
      </c>
    </row>
    <row r="330" spans="8:9" x14ac:dyDescent="0.25">
      <c r="H330" t="str">
        <f t="shared" si="10"/>
        <v/>
      </c>
      <c r="I330" s="5" t="str">
        <f t="shared" si="11"/>
        <v/>
      </c>
    </row>
    <row r="331" spans="8:9" x14ac:dyDescent="0.25">
      <c r="H331" t="str">
        <f t="shared" si="10"/>
        <v/>
      </c>
      <c r="I331" s="5" t="str">
        <f t="shared" si="11"/>
        <v/>
      </c>
    </row>
    <row r="332" spans="8:9" x14ac:dyDescent="0.25">
      <c r="H332" t="str">
        <f t="shared" si="10"/>
        <v/>
      </c>
      <c r="I332" s="5" t="str">
        <f t="shared" si="11"/>
        <v/>
      </c>
    </row>
    <row r="333" spans="8:9" x14ac:dyDescent="0.25">
      <c r="H333" t="str">
        <f t="shared" si="10"/>
        <v/>
      </c>
      <c r="I333" s="5" t="str">
        <f t="shared" si="11"/>
        <v/>
      </c>
    </row>
    <row r="334" spans="8:9" x14ac:dyDescent="0.25">
      <c r="H334" t="str">
        <f t="shared" si="10"/>
        <v/>
      </c>
      <c r="I334" s="5" t="str">
        <f t="shared" si="11"/>
        <v/>
      </c>
    </row>
    <row r="335" spans="8:9" x14ac:dyDescent="0.25">
      <c r="H335" t="str">
        <f t="shared" si="10"/>
        <v/>
      </c>
      <c r="I335" s="5" t="str">
        <f t="shared" si="11"/>
        <v/>
      </c>
    </row>
    <row r="336" spans="8:9" x14ac:dyDescent="0.25">
      <c r="H336" t="str">
        <f t="shared" si="10"/>
        <v/>
      </c>
      <c r="I336" s="5" t="str">
        <f t="shared" si="11"/>
        <v/>
      </c>
    </row>
    <row r="337" spans="8:9" x14ac:dyDescent="0.25">
      <c r="H337" t="str">
        <f t="shared" si="10"/>
        <v/>
      </c>
      <c r="I337" s="5" t="str">
        <f t="shared" si="11"/>
        <v/>
      </c>
    </row>
    <row r="338" spans="8:9" x14ac:dyDescent="0.25">
      <c r="H338" t="str">
        <f t="shared" si="10"/>
        <v/>
      </c>
      <c r="I338" s="5" t="str">
        <f t="shared" si="11"/>
        <v/>
      </c>
    </row>
    <row r="339" spans="8:9" x14ac:dyDescent="0.25">
      <c r="H339" t="str">
        <f t="shared" si="10"/>
        <v/>
      </c>
      <c r="I339" s="5" t="str">
        <f t="shared" si="11"/>
        <v/>
      </c>
    </row>
    <row r="340" spans="8:9" x14ac:dyDescent="0.25">
      <c r="H340" t="str">
        <f t="shared" si="10"/>
        <v/>
      </c>
      <c r="I340" s="5" t="str">
        <f t="shared" si="11"/>
        <v/>
      </c>
    </row>
    <row r="341" spans="8:9" x14ac:dyDescent="0.25">
      <c r="H341" t="str">
        <f t="shared" si="10"/>
        <v/>
      </c>
      <c r="I341" s="5" t="str">
        <f t="shared" si="11"/>
        <v/>
      </c>
    </row>
    <row r="342" spans="8:9" x14ac:dyDescent="0.25">
      <c r="H342" t="str">
        <f t="shared" si="10"/>
        <v/>
      </c>
      <c r="I342" s="5" t="str">
        <f t="shared" si="11"/>
        <v/>
      </c>
    </row>
    <row r="343" spans="8:9" x14ac:dyDescent="0.25">
      <c r="H343" t="str">
        <f t="shared" si="10"/>
        <v/>
      </c>
      <c r="I343" s="5" t="str">
        <f t="shared" si="11"/>
        <v/>
      </c>
    </row>
    <row r="344" spans="8:9" x14ac:dyDescent="0.25">
      <c r="H344" t="str">
        <f t="shared" si="10"/>
        <v/>
      </c>
      <c r="I344" s="5" t="str">
        <f t="shared" si="11"/>
        <v/>
      </c>
    </row>
    <row r="345" spans="8:9" x14ac:dyDescent="0.25">
      <c r="H345" t="str">
        <f t="shared" si="10"/>
        <v/>
      </c>
      <c r="I345" s="5" t="str">
        <f t="shared" si="11"/>
        <v/>
      </c>
    </row>
    <row r="346" spans="8:9" x14ac:dyDescent="0.25">
      <c r="H346" t="str">
        <f t="shared" si="10"/>
        <v/>
      </c>
      <c r="I346" s="5" t="str">
        <f t="shared" si="11"/>
        <v/>
      </c>
    </row>
    <row r="347" spans="8:9" x14ac:dyDescent="0.25">
      <c r="H347" t="str">
        <f t="shared" si="10"/>
        <v/>
      </c>
      <c r="I347" s="5" t="str">
        <f t="shared" si="11"/>
        <v/>
      </c>
    </row>
    <row r="348" spans="8:9" x14ac:dyDescent="0.25">
      <c r="H348" t="str">
        <f t="shared" si="10"/>
        <v/>
      </c>
      <c r="I348" s="5" t="str">
        <f t="shared" si="11"/>
        <v/>
      </c>
    </row>
    <row r="349" spans="8:9" x14ac:dyDescent="0.25">
      <c r="H349" t="str">
        <f t="shared" si="10"/>
        <v/>
      </c>
      <c r="I349" s="5" t="str">
        <f t="shared" si="11"/>
        <v/>
      </c>
    </row>
    <row r="350" spans="8:9" x14ac:dyDescent="0.25">
      <c r="H350" t="str">
        <f t="shared" si="10"/>
        <v/>
      </c>
      <c r="I350" s="5" t="str">
        <f t="shared" si="11"/>
        <v/>
      </c>
    </row>
    <row r="351" spans="8:9" x14ac:dyDescent="0.25">
      <c r="H351" t="str">
        <f t="shared" si="10"/>
        <v/>
      </c>
      <c r="I351" s="5" t="str">
        <f t="shared" si="11"/>
        <v/>
      </c>
    </row>
    <row r="352" spans="8:9" x14ac:dyDescent="0.25">
      <c r="H352" t="str">
        <f t="shared" si="10"/>
        <v/>
      </c>
      <c r="I352" s="5" t="str">
        <f t="shared" si="11"/>
        <v/>
      </c>
    </row>
    <row r="353" spans="8:9" x14ac:dyDescent="0.25">
      <c r="H353" t="str">
        <f t="shared" si="10"/>
        <v/>
      </c>
      <c r="I353" s="5" t="str">
        <f t="shared" si="11"/>
        <v/>
      </c>
    </row>
    <row r="354" spans="8:9" x14ac:dyDescent="0.25">
      <c r="H354" t="str">
        <f t="shared" si="10"/>
        <v/>
      </c>
      <c r="I354" s="5" t="str">
        <f t="shared" si="11"/>
        <v/>
      </c>
    </row>
    <row r="355" spans="8:9" x14ac:dyDescent="0.25">
      <c r="H355" t="str">
        <f t="shared" si="10"/>
        <v/>
      </c>
      <c r="I355" s="5" t="str">
        <f t="shared" si="11"/>
        <v/>
      </c>
    </row>
    <row r="356" spans="8:9" x14ac:dyDescent="0.25">
      <c r="H356" t="str">
        <f t="shared" si="10"/>
        <v/>
      </c>
      <c r="I356" s="5" t="str">
        <f t="shared" si="11"/>
        <v/>
      </c>
    </row>
    <row r="357" spans="8:9" x14ac:dyDescent="0.25">
      <c r="H357" t="str">
        <f t="shared" si="10"/>
        <v/>
      </c>
      <c r="I357" s="5" t="str">
        <f t="shared" si="11"/>
        <v/>
      </c>
    </row>
    <row r="358" spans="8:9" x14ac:dyDescent="0.25">
      <c r="H358" t="str">
        <f t="shared" si="10"/>
        <v/>
      </c>
      <c r="I358" s="5" t="str">
        <f t="shared" si="11"/>
        <v/>
      </c>
    </row>
    <row r="359" spans="8:9" x14ac:dyDescent="0.25">
      <c r="H359" t="str">
        <f t="shared" si="10"/>
        <v/>
      </c>
      <c r="I359" s="5" t="str">
        <f t="shared" si="11"/>
        <v/>
      </c>
    </row>
    <row r="360" spans="8:9" x14ac:dyDescent="0.25">
      <c r="H360" t="str">
        <f t="shared" si="10"/>
        <v/>
      </c>
      <c r="I360" s="5" t="str">
        <f t="shared" si="11"/>
        <v/>
      </c>
    </row>
    <row r="361" spans="8:9" x14ac:dyDescent="0.25">
      <c r="H361" t="str">
        <f t="shared" si="10"/>
        <v/>
      </c>
      <c r="I361" s="5" t="str">
        <f t="shared" si="11"/>
        <v/>
      </c>
    </row>
    <row r="362" spans="8:9" x14ac:dyDescent="0.25">
      <c r="H362" t="str">
        <f t="shared" si="10"/>
        <v/>
      </c>
      <c r="I362" s="5" t="str">
        <f t="shared" si="11"/>
        <v/>
      </c>
    </row>
    <row r="363" spans="8:9" x14ac:dyDescent="0.25">
      <c r="H363" t="str">
        <f t="shared" si="10"/>
        <v/>
      </c>
      <c r="I363" s="5" t="str">
        <f t="shared" si="11"/>
        <v/>
      </c>
    </row>
    <row r="364" spans="8:9" x14ac:dyDescent="0.25">
      <c r="H364" t="str">
        <f t="shared" si="10"/>
        <v/>
      </c>
      <c r="I364" s="5" t="str">
        <f t="shared" si="11"/>
        <v/>
      </c>
    </row>
    <row r="365" spans="8:9" x14ac:dyDescent="0.25">
      <c r="H365" t="str">
        <f t="shared" si="10"/>
        <v/>
      </c>
      <c r="I365" s="5" t="str">
        <f t="shared" si="11"/>
        <v/>
      </c>
    </row>
    <row r="366" spans="8:9" x14ac:dyDescent="0.25">
      <c r="H366" t="str">
        <f t="shared" si="10"/>
        <v/>
      </c>
      <c r="I366" s="5" t="str">
        <f t="shared" si="11"/>
        <v/>
      </c>
    </row>
    <row r="367" spans="8:9" x14ac:dyDescent="0.25">
      <c r="H367" t="str">
        <f t="shared" si="10"/>
        <v/>
      </c>
      <c r="I367" s="5" t="str">
        <f t="shared" si="11"/>
        <v/>
      </c>
    </row>
    <row r="368" spans="8:9" x14ac:dyDescent="0.25">
      <c r="H368" t="str">
        <f t="shared" si="10"/>
        <v/>
      </c>
      <c r="I368" s="5" t="str">
        <f t="shared" si="11"/>
        <v/>
      </c>
    </row>
    <row r="369" spans="8:9" x14ac:dyDescent="0.25">
      <c r="H369" t="str">
        <f t="shared" si="10"/>
        <v/>
      </c>
      <c r="I369" s="5" t="str">
        <f t="shared" si="11"/>
        <v/>
      </c>
    </row>
    <row r="370" spans="8:9" x14ac:dyDescent="0.25">
      <c r="H370" t="str">
        <f t="shared" si="10"/>
        <v/>
      </c>
      <c r="I370" s="5" t="str">
        <f t="shared" si="11"/>
        <v/>
      </c>
    </row>
    <row r="371" spans="8:9" x14ac:dyDescent="0.25">
      <c r="H371" t="str">
        <f t="shared" si="10"/>
        <v/>
      </c>
      <c r="I371" s="5" t="str">
        <f t="shared" si="11"/>
        <v/>
      </c>
    </row>
    <row r="372" spans="8:9" x14ac:dyDescent="0.25">
      <c r="H372" t="str">
        <f t="shared" si="10"/>
        <v/>
      </c>
      <c r="I372" s="5" t="str">
        <f t="shared" si="11"/>
        <v/>
      </c>
    </row>
    <row r="373" spans="8:9" x14ac:dyDescent="0.25">
      <c r="H373" t="str">
        <f t="shared" si="10"/>
        <v/>
      </c>
      <c r="I373" s="5" t="str">
        <f t="shared" si="11"/>
        <v/>
      </c>
    </row>
    <row r="374" spans="8:9" x14ac:dyDescent="0.25">
      <c r="H374" t="str">
        <f t="shared" si="10"/>
        <v/>
      </c>
      <c r="I374" s="5" t="str">
        <f t="shared" si="11"/>
        <v/>
      </c>
    </row>
    <row r="375" spans="8:9" x14ac:dyDescent="0.25">
      <c r="H375" t="str">
        <f t="shared" si="10"/>
        <v/>
      </c>
      <c r="I375" s="5" t="str">
        <f t="shared" si="11"/>
        <v/>
      </c>
    </row>
    <row r="376" spans="8:9" x14ac:dyDescent="0.25">
      <c r="H376" t="str">
        <f t="shared" si="10"/>
        <v/>
      </c>
      <c r="I376" s="5" t="str">
        <f t="shared" si="11"/>
        <v/>
      </c>
    </row>
    <row r="377" spans="8:9" x14ac:dyDescent="0.25">
      <c r="H377" t="str">
        <f t="shared" si="10"/>
        <v/>
      </c>
      <c r="I377" s="5" t="str">
        <f t="shared" si="11"/>
        <v/>
      </c>
    </row>
    <row r="378" spans="8:9" x14ac:dyDescent="0.25">
      <c r="H378" t="str">
        <f t="shared" si="10"/>
        <v/>
      </c>
      <c r="I378" s="5" t="str">
        <f t="shared" si="11"/>
        <v/>
      </c>
    </row>
    <row r="379" spans="8:9" x14ac:dyDescent="0.25">
      <c r="H379" t="str">
        <f t="shared" si="10"/>
        <v/>
      </c>
      <c r="I379" s="5" t="str">
        <f t="shared" si="11"/>
        <v/>
      </c>
    </row>
    <row r="380" spans="8:9" x14ac:dyDescent="0.25">
      <c r="H380" t="str">
        <f t="shared" si="10"/>
        <v/>
      </c>
      <c r="I380" s="5" t="str">
        <f t="shared" si="11"/>
        <v/>
      </c>
    </row>
    <row r="381" spans="8:9" x14ac:dyDescent="0.25">
      <c r="H381" t="str">
        <f t="shared" si="10"/>
        <v/>
      </c>
      <c r="I381" s="5" t="str">
        <f t="shared" si="11"/>
        <v/>
      </c>
    </row>
    <row r="382" spans="8:9" x14ac:dyDescent="0.25">
      <c r="H382" t="str">
        <f t="shared" si="10"/>
        <v/>
      </c>
      <c r="I382" s="5" t="str">
        <f t="shared" si="11"/>
        <v/>
      </c>
    </row>
    <row r="383" spans="8:9" x14ac:dyDescent="0.25">
      <c r="H383" t="str">
        <f t="shared" si="10"/>
        <v/>
      </c>
      <c r="I383" s="5" t="str">
        <f t="shared" si="11"/>
        <v/>
      </c>
    </row>
    <row r="384" spans="8:9" x14ac:dyDescent="0.25">
      <c r="H384" t="str">
        <f t="shared" si="10"/>
        <v/>
      </c>
      <c r="I384" s="5" t="str">
        <f t="shared" si="11"/>
        <v/>
      </c>
    </row>
    <row r="385" spans="8:9" x14ac:dyDescent="0.25">
      <c r="H385" t="str">
        <f t="shared" si="10"/>
        <v/>
      </c>
      <c r="I385" s="5" t="str">
        <f t="shared" si="11"/>
        <v/>
      </c>
    </row>
    <row r="386" spans="8:9" x14ac:dyDescent="0.25">
      <c r="H386" t="str">
        <f t="shared" ref="H386:H449" si="12">IF(OR(G386="",E386=0),"", G386/E386)</f>
        <v/>
      </c>
      <c r="I386" s="5" t="str">
        <f t="shared" ref="I386:I449" si="13">IF(OR(G386="",F386=0),"", F386/G386)</f>
        <v/>
      </c>
    </row>
    <row r="387" spans="8:9" x14ac:dyDescent="0.25">
      <c r="H387" t="str">
        <f t="shared" si="12"/>
        <v/>
      </c>
      <c r="I387" s="5" t="str">
        <f t="shared" si="13"/>
        <v/>
      </c>
    </row>
    <row r="388" spans="8:9" x14ac:dyDescent="0.25">
      <c r="H388" t="str">
        <f t="shared" si="12"/>
        <v/>
      </c>
      <c r="I388" s="5" t="str">
        <f t="shared" si="13"/>
        <v/>
      </c>
    </row>
    <row r="389" spans="8:9" x14ac:dyDescent="0.25">
      <c r="H389" t="str">
        <f t="shared" si="12"/>
        <v/>
      </c>
      <c r="I389" s="5" t="str">
        <f t="shared" si="13"/>
        <v/>
      </c>
    </row>
    <row r="390" spans="8:9" x14ac:dyDescent="0.25">
      <c r="H390" t="str">
        <f t="shared" si="12"/>
        <v/>
      </c>
      <c r="I390" s="5" t="str">
        <f t="shared" si="13"/>
        <v/>
      </c>
    </row>
    <row r="391" spans="8:9" x14ac:dyDescent="0.25">
      <c r="H391" t="str">
        <f t="shared" si="12"/>
        <v/>
      </c>
      <c r="I391" s="5" t="str">
        <f t="shared" si="13"/>
        <v/>
      </c>
    </row>
    <row r="392" spans="8:9" x14ac:dyDescent="0.25">
      <c r="H392" t="str">
        <f t="shared" si="12"/>
        <v/>
      </c>
      <c r="I392" s="5" t="str">
        <f t="shared" si="13"/>
        <v/>
      </c>
    </row>
    <row r="393" spans="8:9" x14ac:dyDescent="0.25">
      <c r="H393" t="str">
        <f t="shared" si="12"/>
        <v/>
      </c>
      <c r="I393" s="5" t="str">
        <f t="shared" si="13"/>
        <v/>
      </c>
    </row>
    <row r="394" spans="8:9" x14ac:dyDescent="0.25">
      <c r="H394" t="str">
        <f t="shared" si="12"/>
        <v/>
      </c>
      <c r="I394" s="5" t="str">
        <f t="shared" si="13"/>
        <v/>
      </c>
    </row>
    <row r="395" spans="8:9" x14ac:dyDescent="0.25">
      <c r="H395" t="str">
        <f t="shared" si="12"/>
        <v/>
      </c>
      <c r="I395" s="5" t="str">
        <f t="shared" si="13"/>
        <v/>
      </c>
    </row>
    <row r="396" spans="8:9" x14ac:dyDescent="0.25">
      <c r="H396" t="str">
        <f t="shared" si="12"/>
        <v/>
      </c>
      <c r="I396" s="5" t="str">
        <f t="shared" si="13"/>
        <v/>
      </c>
    </row>
    <row r="397" spans="8:9" x14ac:dyDescent="0.25">
      <c r="H397" t="str">
        <f t="shared" si="12"/>
        <v/>
      </c>
      <c r="I397" s="5" t="str">
        <f t="shared" si="13"/>
        <v/>
      </c>
    </row>
    <row r="398" spans="8:9" x14ac:dyDescent="0.25">
      <c r="H398" t="str">
        <f t="shared" si="12"/>
        <v/>
      </c>
      <c r="I398" s="5" t="str">
        <f t="shared" si="13"/>
        <v/>
      </c>
    </row>
    <row r="399" spans="8:9" x14ac:dyDescent="0.25">
      <c r="H399" t="str">
        <f t="shared" si="12"/>
        <v/>
      </c>
      <c r="I399" s="5" t="str">
        <f t="shared" si="13"/>
        <v/>
      </c>
    </row>
    <row r="400" spans="8:9" x14ac:dyDescent="0.25">
      <c r="H400" t="str">
        <f t="shared" si="12"/>
        <v/>
      </c>
      <c r="I400" s="5" t="str">
        <f t="shared" si="13"/>
        <v/>
      </c>
    </row>
    <row r="401" spans="8:9" x14ac:dyDescent="0.25">
      <c r="H401" t="str">
        <f t="shared" si="12"/>
        <v/>
      </c>
      <c r="I401" s="5" t="str">
        <f t="shared" si="13"/>
        <v/>
      </c>
    </row>
    <row r="402" spans="8:9" x14ac:dyDescent="0.25">
      <c r="H402" t="str">
        <f t="shared" si="12"/>
        <v/>
      </c>
      <c r="I402" s="5" t="str">
        <f t="shared" si="13"/>
        <v/>
      </c>
    </row>
    <row r="403" spans="8:9" x14ac:dyDescent="0.25">
      <c r="H403" t="str">
        <f t="shared" si="12"/>
        <v/>
      </c>
      <c r="I403" s="5" t="str">
        <f t="shared" si="13"/>
        <v/>
      </c>
    </row>
    <row r="404" spans="8:9" x14ac:dyDescent="0.25">
      <c r="H404" t="str">
        <f t="shared" si="12"/>
        <v/>
      </c>
      <c r="I404" s="5" t="str">
        <f t="shared" si="13"/>
        <v/>
      </c>
    </row>
    <row r="405" spans="8:9" x14ac:dyDescent="0.25">
      <c r="H405" t="str">
        <f t="shared" si="12"/>
        <v/>
      </c>
      <c r="I405" s="5" t="str">
        <f t="shared" si="13"/>
        <v/>
      </c>
    </row>
    <row r="406" spans="8:9" x14ac:dyDescent="0.25">
      <c r="H406" t="str">
        <f t="shared" si="12"/>
        <v/>
      </c>
      <c r="I406" s="5" t="str">
        <f t="shared" si="13"/>
        <v/>
      </c>
    </row>
    <row r="407" spans="8:9" x14ac:dyDescent="0.25">
      <c r="H407" t="str">
        <f t="shared" si="12"/>
        <v/>
      </c>
      <c r="I407" s="5" t="str">
        <f t="shared" si="13"/>
        <v/>
      </c>
    </row>
    <row r="408" spans="8:9" x14ac:dyDescent="0.25">
      <c r="H408" t="str">
        <f t="shared" si="12"/>
        <v/>
      </c>
      <c r="I408" s="5" t="str">
        <f t="shared" si="13"/>
        <v/>
      </c>
    </row>
    <row r="409" spans="8:9" x14ac:dyDescent="0.25">
      <c r="H409" t="str">
        <f t="shared" si="12"/>
        <v/>
      </c>
      <c r="I409" s="5" t="str">
        <f t="shared" si="13"/>
        <v/>
      </c>
    </row>
    <row r="410" spans="8:9" x14ac:dyDescent="0.25">
      <c r="H410" t="str">
        <f t="shared" si="12"/>
        <v/>
      </c>
      <c r="I410" s="5" t="str">
        <f t="shared" si="13"/>
        <v/>
      </c>
    </row>
    <row r="411" spans="8:9" x14ac:dyDescent="0.25">
      <c r="H411" t="str">
        <f t="shared" si="12"/>
        <v/>
      </c>
      <c r="I411" s="5" t="str">
        <f t="shared" si="13"/>
        <v/>
      </c>
    </row>
    <row r="412" spans="8:9" x14ac:dyDescent="0.25">
      <c r="H412" t="str">
        <f t="shared" si="12"/>
        <v/>
      </c>
      <c r="I412" s="5" t="str">
        <f t="shared" si="13"/>
        <v/>
      </c>
    </row>
    <row r="413" spans="8:9" x14ac:dyDescent="0.25">
      <c r="H413" t="str">
        <f t="shared" si="12"/>
        <v/>
      </c>
      <c r="I413" s="5" t="str">
        <f t="shared" si="13"/>
        <v/>
      </c>
    </row>
    <row r="414" spans="8:9" x14ac:dyDescent="0.25">
      <c r="H414" t="str">
        <f t="shared" si="12"/>
        <v/>
      </c>
      <c r="I414" s="5" t="str">
        <f t="shared" si="13"/>
        <v/>
      </c>
    </row>
    <row r="415" spans="8:9" x14ac:dyDescent="0.25">
      <c r="H415" t="str">
        <f t="shared" si="12"/>
        <v/>
      </c>
      <c r="I415" s="5" t="str">
        <f t="shared" si="13"/>
        <v/>
      </c>
    </row>
    <row r="416" spans="8:9" x14ac:dyDescent="0.25">
      <c r="H416" t="str">
        <f t="shared" si="12"/>
        <v/>
      </c>
      <c r="I416" s="5" t="str">
        <f t="shared" si="13"/>
        <v/>
      </c>
    </row>
    <row r="417" spans="8:9" x14ac:dyDescent="0.25">
      <c r="H417" t="str">
        <f t="shared" si="12"/>
        <v/>
      </c>
      <c r="I417" s="5" t="str">
        <f t="shared" si="13"/>
        <v/>
      </c>
    </row>
    <row r="418" spans="8:9" x14ac:dyDescent="0.25">
      <c r="H418" t="str">
        <f t="shared" si="12"/>
        <v/>
      </c>
      <c r="I418" s="5" t="str">
        <f t="shared" si="13"/>
        <v/>
      </c>
    </row>
    <row r="419" spans="8:9" x14ac:dyDescent="0.25">
      <c r="H419" t="str">
        <f t="shared" si="12"/>
        <v/>
      </c>
      <c r="I419" s="5" t="str">
        <f t="shared" si="13"/>
        <v/>
      </c>
    </row>
    <row r="420" spans="8:9" x14ac:dyDescent="0.25">
      <c r="H420" t="str">
        <f t="shared" si="12"/>
        <v/>
      </c>
      <c r="I420" s="5" t="str">
        <f t="shared" si="13"/>
        <v/>
      </c>
    </row>
    <row r="421" spans="8:9" x14ac:dyDescent="0.25">
      <c r="H421" t="str">
        <f t="shared" si="12"/>
        <v/>
      </c>
      <c r="I421" s="5" t="str">
        <f t="shared" si="13"/>
        <v/>
      </c>
    </row>
    <row r="422" spans="8:9" x14ac:dyDescent="0.25">
      <c r="H422" t="str">
        <f t="shared" si="12"/>
        <v/>
      </c>
      <c r="I422" s="5" t="str">
        <f t="shared" si="13"/>
        <v/>
      </c>
    </row>
    <row r="423" spans="8:9" x14ac:dyDescent="0.25">
      <c r="H423" t="str">
        <f t="shared" si="12"/>
        <v/>
      </c>
      <c r="I423" s="5" t="str">
        <f t="shared" si="13"/>
        <v/>
      </c>
    </row>
    <row r="424" spans="8:9" x14ac:dyDescent="0.25">
      <c r="H424" t="str">
        <f t="shared" si="12"/>
        <v/>
      </c>
      <c r="I424" s="5" t="str">
        <f t="shared" si="13"/>
        <v/>
      </c>
    </row>
    <row r="425" spans="8:9" x14ac:dyDescent="0.25">
      <c r="H425" t="str">
        <f t="shared" si="12"/>
        <v/>
      </c>
      <c r="I425" s="5" t="str">
        <f t="shared" si="13"/>
        <v/>
      </c>
    </row>
    <row r="426" spans="8:9" x14ac:dyDescent="0.25">
      <c r="H426" t="str">
        <f t="shared" si="12"/>
        <v/>
      </c>
      <c r="I426" s="5" t="str">
        <f t="shared" si="13"/>
        <v/>
      </c>
    </row>
    <row r="427" spans="8:9" x14ac:dyDescent="0.25">
      <c r="H427" t="str">
        <f t="shared" si="12"/>
        <v/>
      </c>
      <c r="I427" s="5" t="str">
        <f t="shared" si="13"/>
        <v/>
      </c>
    </row>
    <row r="428" spans="8:9" x14ac:dyDescent="0.25">
      <c r="H428" t="str">
        <f t="shared" si="12"/>
        <v/>
      </c>
      <c r="I428" s="5" t="str">
        <f t="shared" si="13"/>
        <v/>
      </c>
    </row>
    <row r="429" spans="8:9" x14ac:dyDescent="0.25">
      <c r="H429" t="str">
        <f t="shared" si="12"/>
        <v/>
      </c>
      <c r="I429" s="5" t="str">
        <f t="shared" si="13"/>
        <v/>
      </c>
    </row>
    <row r="430" spans="8:9" x14ac:dyDescent="0.25">
      <c r="H430" t="str">
        <f t="shared" si="12"/>
        <v/>
      </c>
      <c r="I430" s="5" t="str">
        <f t="shared" si="13"/>
        <v/>
      </c>
    </row>
    <row r="431" spans="8:9" x14ac:dyDescent="0.25">
      <c r="H431" t="str">
        <f t="shared" si="12"/>
        <v/>
      </c>
      <c r="I431" s="5" t="str">
        <f t="shared" si="13"/>
        <v/>
      </c>
    </row>
    <row r="432" spans="8:9" x14ac:dyDescent="0.25">
      <c r="H432" t="str">
        <f t="shared" si="12"/>
        <v/>
      </c>
      <c r="I432" s="5" t="str">
        <f t="shared" si="13"/>
        <v/>
      </c>
    </row>
    <row r="433" spans="8:9" x14ac:dyDescent="0.25">
      <c r="H433" t="str">
        <f t="shared" si="12"/>
        <v/>
      </c>
      <c r="I433" s="5" t="str">
        <f t="shared" si="13"/>
        <v/>
      </c>
    </row>
    <row r="434" spans="8:9" x14ac:dyDescent="0.25">
      <c r="H434" t="str">
        <f t="shared" si="12"/>
        <v/>
      </c>
      <c r="I434" s="5" t="str">
        <f t="shared" si="13"/>
        <v/>
      </c>
    </row>
    <row r="435" spans="8:9" x14ac:dyDescent="0.25">
      <c r="H435" t="str">
        <f t="shared" si="12"/>
        <v/>
      </c>
      <c r="I435" s="5" t="str">
        <f t="shared" si="13"/>
        <v/>
      </c>
    </row>
    <row r="436" spans="8:9" x14ac:dyDescent="0.25">
      <c r="H436" t="str">
        <f t="shared" si="12"/>
        <v/>
      </c>
      <c r="I436" s="5" t="str">
        <f t="shared" si="13"/>
        <v/>
      </c>
    </row>
    <row r="437" spans="8:9" x14ac:dyDescent="0.25">
      <c r="H437" t="str">
        <f t="shared" si="12"/>
        <v/>
      </c>
      <c r="I437" s="5" t="str">
        <f t="shared" si="13"/>
        <v/>
      </c>
    </row>
    <row r="438" spans="8:9" x14ac:dyDescent="0.25">
      <c r="H438" t="str">
        <f t="shared" si="12"/>
        <v/>
      </c>
      <c r="I438" s="5" t="str">
        <f t="shared" si="13"/>
        <v/>
      </c>
    </row>
    <row r="439" spans="8:9" x14ac:dyDescent="0.25">
      <c r="H439" t="str">
        <f t="shared" si="12"/>
        <v/>
      </c>
      <c r="I439" s="5" t="str">
        <f t="shared" si="13"/>
        <v/>
      </c>
    </row>
    <row r="440" spans="8:9" x14ac:dyDescent="0.25">
      <c r="H440" t="str">
        <f t="shared" si="12"/>
        <v/>
      </c>
      <c r="I440" s="5" t="str">
        <f t="shared" si="13"/>
        <v/>
      </c>
    </row>
    <row r="441" spans="8:9" x14ac:dyDescent="0.25">
      <c r="H441" t="str">
        <f t="shared" si="12"/>
        <v/>
      </c>
      <c r="I441" s="5" t="str">
        <f t="shared" si="13"/>
        <v/>
      </c>
    </row>
    <row r="442" spans="8:9" x14ac:dyDescent="0.25">
      <c r="H442" t="str">
        <f t="shared" si="12"/>
        <v/>
      </c>
      <c r="I442" s="5" t="str">
        <f t="shared" si="13"/>
        <v/>
      </c>
    </row>
    <row r="443" spans="8:9" x14ac:dyDescent="0.25">
      <c r="H443" t="str">
        <f t="shared" si="12"/>
        <v/>
      </c>
      <c r="I443" s="5" t="str">
        <f t="shared" si="13"/>
        <v/>
      </c>
    </row>
    <row r="444" spans="8:9" x14ac:dyDescent="0.25">
      <c r="H444" t="str">
        <f t="shared" si="12"/>
        <v/>
      </c>
      <c r="I444" s="5" t="str">
        <f t="shared" si="13"/>
        <v/>
      </c>
    </row>
    <row r="445" spans="8:9" x14ac:dyDescent="0.25">
      <c r="H445" t="str">
        <f t="shared" si="12"/>
        <v/>
      </c>
      <c r="I445" s="5" t="str">
        <f t="shared" si="13"/>
        <v/>
      </c>
    </row>
    <row r="446" spans="8:9" x14ac:dyDescent="0.25">
      <c r="H446" t="str">
        <f t="shared" si="12"/>
        <v/>
      </c>
      <c r="I446" s="5" t="str">
        <f t="shared" si="13"/>
        <v/>
      </c>
    </row>
    <row r="447" spans="8:9" x14ac:dyDescent="0.25">
      <c r="H447" t="str">
        <f t="shared" si="12"/>
        <v/>
      </c>
      <c r="I447" s="5" t="str">
        <f t="shared" si="13"/>
        <v/>
      </c>
    </row>
    <row r="448" spans="8:9" x14ac:dyDescent="0.25">
      <c r="H448" t="str">
        <f t="shared" si="12"/>
        <v/>
      </c>
      <c r="I448" s="5" t="str">
        <f t="shared" si="13"/>
        <v/>
      </c>
    </row>
    <row r="449" spans="8:9" x14ac:dyDescent="0.25">
      <c r="H449" t="str">
        <f t="shared" si="12"/>
        <v/>
      </c>
      <c r="I449" s="5" t="str">
        <f t="shared" si="13"/>
        <v/>
      </c>
    </row>
    <row r="450" spans="8:9" x14ac:dyDescent="0.25">
      <c r="H450" t="str">
        <f t="shared" ref="H450:H501" si="14">IF(OR(G450="",E450=0),"", G450/E450)</f>
        <v/>
      </c>
      <c r="I450" s="5" t="str">
        <f t="shared" ref="I450:I501" si="15">IF(OR(G450="",F450=0),"", F450/G450)</f>
        <v/>
      </c>
    </row>
    <row r="451" spans="8:9" x14ac:dyDescent="0.25">
      <c r="H451" t="str">
        <f t="shared" si="14"/>
        <v/>
      </c>
      <c r="I451" s="5" t="str">
        <f t="shared" si="15"/>
        <v/>
      </c>
    </row>
    <row r="452" spans="8:9" x14ac:dyDescent="0.25">
      <c r="H452" t="str">
        <f t="shared" si="14"/>
        <v/>
      </c>
      <c r="I452" s="5" t="str">
        <f t="shared" si="15"/>
        <v/>
      </c>
    </row>
    <row r="453" spans="8:9" x14ac:dyDescent="0.25">
      <c r="H453" t="str">
        <f t="shared" si="14"/>
        <v/>
      </c>
      <c r="I453" s="5" t="str">
        <f t="shared" si="15"/>
        <v/>
      </c>
    </row>
    <row r="454" spans="8:9" x14ac:dyDescent="0.25">
      <c r="H454" t="str">
        <f t="shared" si="14"/>
        <v/>
      </c>
      <c r="I454" s="5" t="str">
        <f t="shared" si="15"/>
        <v/>
      </c>
    </row>
    <row r="455" spans="8:9" x14ac:dyDescent="0.25">
      <c r="H455" t="str">
        <f t="shared" si="14"/>
        <v/>
      </c>
      <c r="I455" s="5" t="str">
        <f t="shared" si="15"/>
        <v/>
      </c>
    </row>
    <row r="456" spans="8:9" x14ac:dyDescent="0.25">
      <c r="H456" t="str">
        <f t="shared" si="14"/>
        <v/>
      </c>
      <c r="I456" s="5" t="str">
        <f t="shared" si="15"/>
        <v/>
      </c>
    </row>
    <row r="457" spans="8:9" x14ac:dyDescent="0.25">
      <c r="H457" t="str">
        <f t="shared" si="14"/>
        <v/>
      </c>
      <c r="I457" s="5" t="str">
        <f t="shared" si="15"/>
        <v/>
      </c>
    </row>
    <row r="458" spans="8:9" x14ac:dyDescent="0.25">
      <c r="H458" t="str">
        <f t="shared" si="14"/>
        <v/>
      </c>
      <c r="I458" s="5" t="str">
        <f t="shared" si="15"/>
        <v/>
      </c>
    </row>
    <row r="459" spans="8:9" x14ac:dyDescent="0.25">
      <c r="H459" t="str">
        <f t="shared" si="14"/>
        <v/>
      </c>
      <c r="I459" s="5" t="str">
        <f t="shared" si="15"/>
        <v/>
      </c>
    </row>
    <row r="460" spans="8:9" x14ac:dyDescent="0.25">
      <c r="H460" t="str">
        <f t="shared" si="14"/>
        <v/>
      </c>
      <c r="I460" s="5" t="str">
        <f t="shared" si="15"/>
        <v/>
      </c>
    </row>
    <row r="461" spans="8:9" x14ac:dyDescent="0.25">
      <c r="H461" t="str">
        <f t="shared" si="14"/>
        <v/>
      </c>
      <c r="I461" s="5" t="str">
        <f t="shared" si="15"/>
        <v/>
      </c>
    </row>
    <row r="462" spans="8:9" x14ac:dyDescent="0.25">
      <c r="H462" t="str">
        <f t="shared" si="14"/>
        <v/>
      </c>
      <c r="I462" s="5" t="str">
        <f t="shared" si="15"/>
        <v/>
      </c>
    </row>
    <row r="463" spans="8:9" x14ac:dyDescent="0.25">
      <c r="H463" t="str">
        <f t="shared" si="14"/>
        <v/>
      </c>
      <c r="I463" s="5" t="str">
        <f t="shared" si="15"/>
        <v/>
      </c>
    </row>
    <row r="464" spans="8:9" x14ac:dyDescent="0.25">
      <c r="H464" t="str">
        <f t="shared" si="14"/>
        <v/>
      </c>
      <c r="I464" s="5" t="str">
        <f t="shared" si="15"/>
        <v/>
      </c>
    </row>
    <row r="465" spans="8:9" x14ac:dyDescent="0.25">
      <c r="H465" t="str">
        <f t="shared" si="14"/>
        <v/>
      </c>
      <c r="I465" s="5" t="str">
        <f t="shared" si="15"/>
        <v/>
      </c>
    </row>
    <row r="466" spans="8:9" x14ac:dyDescent="0.25">
      <c r="H466" t="str">
        <f t="shared" si="14"/>
        <v/>
      </c>
      <c r="I466" s="5" t="str">
        <f t="shared" si="15"/>
        <v/>
      </c>
    </row>
    <row r="467" spans="8:9" x14ac:dyDescent="0.25">
      <c r="H467" t="str">
        <f t="shared" si="14"/>
        <v/>
      </c>
      <c r="I467" s="5" t="str">
        <f t="shared" si="15"/>
        <v/>
      </c>
    </row>
    <row r="468" spans="8:9" x14ac:dyDescent="0.25">
      <c r="H468" t="str">
        <f t="shared" si="14"/>
        <v/>
      </c>
      <c r="I468" s="5" t="str">
        <f t="shared" si="15"/>
        <v/>
      </c>
    </row>
    <row r="469" spans="8:9" x14ac:dyDescent="0.25">
      <c r="H469" t="str">
        <f t="shared" si="14"/>
        <v/>
      </c>
      <c r="I469" s="5" t="str">
        <f t="shared" si="15"/>
        <v/>
      </c>
    </row>
    <row r="470" spans="8:9" x14ac:dyDescent="0.25">
      <c r="H470" t="str">
        <f t="shared" si="14"/>
        <v/>
      </c>
      <c r="I470" s="5" t="str">
        <f t="shared" si="15"/>
        <v/>
      </c>
    </row>
    <row r="471" spans="8:9" x14ac:dyDescent="0.25">
      <c r="H471" t="str">
        <f t="shared" si="14"/>
        <v/>
      </c>
      <c r="I471" s="5" t="str">
        <f t="shared" si="15"/>
        <v/>
      </c>
    </row>
    <row r="472" spans="8:9" x14ac:dyDescent="0.25">
      <c r="H472" t="str">
        <f t="shared" si="14"/>
        <v/>
      </c>
      <c r="I472" s="5" t="str">
        <f t="shared" si="15"/>
        <v/>
      </c>
    </row>
    <row r="473" spans="8:9" x14ac:dyDescent="0.25">
      <c r="H473" t="str">
        <f t="shared" si="14"/>
        <v/>
      </c>
      <c r="I473" s="5" t="str">
        <f t="shared" si="15"/>
        <v/>
      </c>
    </row>
    <row r="474" spans="8:9" x14ac:dyDescent="0.25">
      <c r="H474" t="str">
        <f t="shared" si="14"/>
        <v/>
      </c>
      <c r="I474" s="5" t="str">
        <f t="shared" si="15"/>
        <v/>
      </c>
    </row>
    <row r="475" spans="8:9" x14ac:dyDescent="0.25">
      <c r="H475" t="str">
        <f t="shared" si="14"/>
        <v/>
      </c>
      <c r="I475" s="5" t="str">
        <f t="shared" si="15"/>
        <v/>
      </c>
    </row>
    <row r="476" spans="8:9" x14ac:dyDescent="0.25">
      <c r="H476" t="str">
        <f t="shared" si="14"/>
        <v/>
      </c>
      <c r="I476" s="5" t="str">
        <f t="shared" si="15"/>
        <v/>
      </c>
    </row>
    <row r="477" spans="8:9" x14ac:dyDescent="0.25">
      <c r="H477" t="str">
        <f t="shared" si="14"/>
        <v/>
      </c>
      <c r="I477" s="5" t="str">
        <f t="shared" si="15"/>
        <v/>
      </c>
    </row>
    <row r="478" spans="8:9" x14ac:dyDescent="0.25">
      <c r="H478" t="str">
        <f t="shared" si="14"/>
        <v/>
      </c>
      <c r="I478" s="5" t="str">
        <f t="shared" si="15"/>
        <v/>
      </c>
    </row>
    <row r="479" spans="8:9" x14ac:dyDescent="0.25">
      <c r="H479" t="str">
        <f t="shared" si="14"/>
        <v/>
      </c>
      <c r="I479" s="5" t="str">
        <f t="shared" si="15"/>
        <v/>
      </c>
    </row>
    <row r="480" spans="8:9" x14ac:dyDescent="0.25">
      <c r="H480" t="str">
        <f t="shared" si="14"/>
        <v/>
      </c>
      <c r="I480" s="5" t="str">
        <f t="shared" si="15"/>
        <v/>
      </c>
    </row>
    <row r="481" spans="8:9" x14ac:dyDescent="0.25">
      <c r="H481" t="str">
        <f t="shared" si="14"/>
        <v/>
      </c>
      <c r="I481" s="5" t="str">
        <f t="shared" si="15"/>
        <v/>
      </c>
    </row>
    <row r="482" spans="8:9" x14ac:dyDescent="0.25">
      <c r="H482" t="str">
        <f t="shared" si="14"/>
        <v/>
      </c>
      <c r="I482" s="5" t="str">
        <f t="shared" si="15"/>
        <v/>
      </c>
    </row>
    <row r="483" spans="8:9" x14ac:dyDescent="0.25">
      <c r="H483" t="str">
        <f t="shared" si="14"/>
        <v/>
      </c>
      <c r="I483" s="5" t="str">
        <f t="shared" si="15"/>
        <v/>
      </c>
    </row>
    <row r="484" spans="8:9" x14ac:dyDescent="0.25">
      <c r="H484" t="str">
        <f t="shared" si="14"/>
        <v/>
      </c>
      <c r="I484" s="5" t="str">
        <f t="shared" si="15"/>
        <v/>
      </c>
    </row>
    <row r="485" spans="8:9" x14ac:dyDescent="0.25">
      <c r="H485" t="str">
        <f t="shared" si="14"/>
        <v/>
      </c>
      <c r="I485" s="5" t="str">
        <f t="shared" si="15"/>
        <v/>
      </c>
    </row>
    <row r="486" spans="8:9" x14ac:dyDescent="0.25">
      <c r="H486" t="str">
        <f t="shared" si="14"/>
        <v/>
      </c>
      <c r="I486" s="5" t="str">
        <f t="shared" si="15"/>
        <v/>
      </c>
    </row>
    <row r="487" spans="8:9" x14ac:dyDescent="0.25">
      <c r="H487" t="str">
        <f t="shared" si="14"/>
        <v/>
      </c>
      <c r="I487" s="5" t="str">
        <f t="shared" si="15"/>
        <v/>
      </c>
    </row>
    <row r="488" spans="8:9" x14ac:dyDescent="0.25">
      <c r="H488" t="str">
        <f t="shared" si="14"/>
        <v/>
      </c>
      <c r="I488" s="5" t="str">
        <f t="shared" si="15"/>
        <v/>
      </c>
    </row>
    <row r="489" spans="8:9" x14ac:dyDescent="0.25">
      <c r="H489" t="str">
        <f t="shared" si="14"/>
        <v/>
      </c>
      <c r="I489" s="5" t="str">
        <f t="shared" si="15"/>
        <v/>
      </c>
    </row>
    <row r="490" spans="8:9" x14ac:dyDescent="0.25">
      <c r="H490" t="str">
        <f t="shared" si="14"/>
        <v/>
      </c>
      <c r="I490" s="5" t="str">
        <f t="shared" si="15"/>
        <v/>
      </c>
    </row>
    <row r="491" spans="8:9" x14ac:dyDescent="0.25">
      <c r="H491" t="str">
        <f t="shared" si="14"/>
        <v/>
      </c>
      <c r="I491" s="5" t="str">
        <f t="shared" si="15"/>
        <v/>
      </c>
    </row>
    <row r="492" spans="8:9" x14ac:dyDescent="0.25">
      <c r="H492" t="str">
        <f t="shared" si="14"/>
        <v/>
      </c>
      <c r="I492" s="5" t="str">
        <f t="shared" si="15"/>
        <v/>
      </c>
    </row>
    <row r="493" spans="8:9" x14ac:dyDescent="0.25">
      <c r="H493" t="str">
        <f t="shared" si="14"/>
        <v/>
      </c>
      <c r="I493" s="5" t="str">
        <f t="shared" si="15"/>
        <v/>
      </c>
    </row>
    <row r="494" spans="8:9" x14ac:dyDescent="0.25">
      <c r="H494" t="str">
        <f t="shared" si="14"/>
        <v/>
      </c>
      <c r="I494" s="5" t="str">
        <f t="shared" si="15"/>
        <v/>
      </c>
    </row>
    <row r="495" spans="8:9" x14ac:dyDescent="0.25">
      <c r="H495" t="str">
        <f t="shared" si="14"/>
        <v/>
      </c>
      <c r="I495" s="5" t="str">
        <f t="shared" si="15"/>
        <v/>
      </c>
    </row>
    <row r="496" spans="8:9" x14ac:dyDescent="0.25">
      <c r="H496" t="str">
        <f t="shared" si="14"/>
        <v/>
      </c>
      <c r="I496" s="5" t="str">
        <f t="shared" si="15"/>
        <v/>
      </c>
    </row>
    <row r="497" spans="8:9" x14ac:dyDescent="0.25">
      <c r="H497" t="str">
        <f t="shared" si="14"/>
        <v/>
      </c>
      <c r="I497" s="5" t="str">
        <f t="shared" si="15"/>
        <v/>
      </c>
    </row>
    <row r="498" spans="8:9" x14ac:dyDescent="0.25">
      <c r="H498" t="str">
        <f t="shared" si="14"/>
        <v/>
      </c>
      <c r="I498" s="5" t="str">
        <f t="shared" si="15"/>
        <v/>
      </c>
    </row>
    <row r="499" spans="8:9" x14ac:dyDescent="0.25">
      <c r="H499" t="str">
        <f t="shared" si="14"/>
        <v/>
      </c>
      <c r="I499" s="5" t="str">
        <f t="shared" si="15"/>
        <v/>
      </c>
    </row>
    <row r="500" spans="8:9" x14ac:dyDescent="0.25">
      <c r="H500" t="str">
        <f t="shared" si="14"/>
        <v/>
      </c>
      <c r="I500" s="5" t="str">
        <f t="shared" si="15"/>
        <v/>
      </c>
    </row>
    <row r="501" spans="8:9" x14ac:dyDescent="0.25">
      <c r="H501" t="str">
        <f t="shared" si="14"/>
        <v/>
      </c>
      <c r="I501" s="5" t="str">
        <f t="shared" si="15"/>
        <v/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1"/>
  <sheetViews>
    <sheetView workbookViewId="0">
      <selection activeCell="D47" sqref="D47"/>
    </sheetView>
  </sheetViews>
  <sheetFormatPr defaultRowHeight="15" x14ac:dyDescent="0.25"/>
  <cols>
    <col min="1" max="7" width="22.7109375" customWidth="1"/>
  </cols>
  <sheetData>
    <row r="1" spans="1:7" x14ac:dyDescent="0.25">
      <c r="A1" s="4" t="s">
        <v>28</v>
      </c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</row>
    <row r="2" spans="1:7" x14ac:dyDescent="0.25">
      <c r="A2" s="8">
        <v>45659</v>
      </c>
      <c r="B2" s="15">
        <v>-12.26</v>
      </c>
      <c r="C2" s="5">
        <f>SUMIFS(Receipt!F:F,Receipt!A:A,$A2,Receipt!H:H,"Garden")</f>
        <v>0</v>
      </c>
      <c r="D2" s="5">
        <v>0</v>
      </c>
      <c r="E2" s="5">
        <f t="shared" ref="E2:E37" si="0">SUM(B2:D2)</f>
        <v>-12.26</v>
      </c>
      <c r="F2" s="6">
        <f t="shared" ref="F2:F37" si="1">IF(E2=0,"", C2/E2)</f>
        <v>0</v>
      </c>
      <c r="G2" s="5">
        <f>SUMIFS('Waste Estimator'!I:I,'Waste Estimator'!C:C,$A2)</f>
        <v>0</v>
      </c>
    </row>
    <row r="3" spans="1:7" x14ac:dyDescent="0.25">
      <c r="A3" s="9">
        <v>45662</v>
      </c>
      <c r="B3" s="16">
        <v>-19.96</v>
      </c>
      <c r="C3" s="5">
        <f>SUMIFS(Receipt!F:F,Receipt!A:A,$A3,Receipt!H:H,"Garden")</f>
        <v>0</v>
      </c>
      <c r="D3" s="5">
        <v>0</v>
      </c>
      <c r="E3" s="5">
        <f t="shared" si="0"/>
        <v>-19.96</v>
      </c>
      <c r="F3" s="6">
        <f t="shared" si="1"/>
        <v>0</v>
      </c>
      <c r="G3" s="5">
        <f>SUMIFS('Waste Estimator'!I:I,'Waste Estimator'!C:C,$A3)</f>
        <v>0</v>
      </c>
    </row>
    <row r="4" spans="1:7" x14ac:dyDescent="0.25">
      <c r="A4" s="8">
        <v>45669</v>
      </c>
      <c r="B4" s="15">
        <v>-74.38</v>
      </c>
      <c r="C4" s="5">
        <f>SUMIFS(Receipt!F:F,Receipt!A:A,$A4,Receipt!H:H,"Garden")</f>
        <v>0</v>
      </c>
      <c r="D4" s="5">
        <v>0</v>
      </c>
      <c r="E4" s="5">
        <f t="shared" si="0"/>
        <v>-74.38</v>
      </c>
      <c r="F4" s="6">
        <f t="shared" si="1"/>
        <v>0</v>
      </c>
      <c r="G4" s="5">
        <f>SUMIFS('Waste Estimator'!I:I,'Waste Estimator'!C:C,$A4)</f>
        <v>0</v>
      </c>
    </row>
    <row r="5" spans="1:7" x14ac:dyDescent="0.25">
      <c r="A5" s="9">
        <v>45673</v>
      </c>
      <c r="B5" s="16">
        <v>-15.76</v>
      </c>
      <c r="C5" s="5">
        <f>SUMIFS(Receipt!F:F,Receipt!A:A,$A5,Receipt!H:H,"Garden")</f>
        <v>0</v>
      </c>
      <c r="D5" s="5">
        <v>0</v>
      </c>
      <c r="E5" s="5">
        <f t="shared" si="0"/>
        <v>-15.76</v>
      </c>
      <c r="F5" s="6">
        <f t="shared" si="1"/>
        <v>0</v>
      </c>
      <c r="G5" s="5">
        <f>SUMIFS('Waste Estimator'!I:I,'Waste Estimator'!C:C,$A5)</f>
        <v>0</v>
      </c>
    </row>
    <row r="6" spans="1:7" x14ac:dyDescent="0.25">
      <c r="A6" s="8">
        <v>45678</v>
      </c>
      <c r="B6" s="15">
        <v>-59.26</v>
      </c>
      <c r="C6" s="5">
        <f>SUMIFS(Receipt!F:F,Receipt!A:A,$A6,Receipt!H:H,"Garden")</f>
        <v>0</v>
      </c>
      <c r="D6" s="5">
        <v>0</v>
      </c>
      <c r="E6" s="5">
        <f t="shared" si="0"/>
        <v>-59.26</v>
      </c>
      <c r="F6" s="6">
        <f t="shared" si="1"/>
        <v>0</v>
      </c>
      <c r="G6" s="5">
        <f>SUMIFS('Waste Estimator'!I:I,'Waste Estimator'!C:C,$A6)</f>
        <v>0</v>
      </c>
    </row>
    <row r="7" spans="1:7" x14ac:dyDescent="0.25">
      <c r="A7" s="9">
        <v>45679</v>
      </c>
      <c r="B7" s="16">
        <v>-82.51</v>
      </c>
      <c r="C7" s="5">
        <f>SUMIFS(Receipt!F:F,Receipt!A:A,$A7,Receipt!H:H,"Garden")</f>
        <v>0</v>
      </c>
      <c r="D7" s="5">
        <v>0</v>
      </c>
      <c r="E7" s="5">
        <f t="shared" si="0"/>
        <v>-82.51</v>
      </c>
      <c r="F7" s="6">
        <f t="shared" si="1"/>
        <v>0</v>
      </c>
      <c r="G7" s="5">
        <f>SUMIFS('Waste Estimator'!I:I,'Waste Estimator'!C:C,$A7)</f>
        <v>0</v>
      </c>
    </row>
    <row r="8" spans="1:7" x14ac:dyDescent="0.25">
      <c r="A8" s="8">
        <v>45682</v>
      </c>
      <c r="B8" s="15">
        <v>-1.99</v>
      </c>
      <c r="C8" s="5">
        <f>SUMIFS(Receipt!F:F,Receipt!A:A,$A8,Receipt!H:H,"Garden")</f>
        <v>0</v>
      </c>
      <c r="D8" s="5">
        <v>0</v>
      </c>
      <c r="E8" s="5">
        <f t="shared" si="0"/>
        <v>-1.99</v>
      </c>
      <c r="F8" s="6">
        <f t="shared" si="1"/>
        <v>0</v>
      </c>
      <c r="G8" s="5">
        <f>SUMIFS('Waste Estimator'!I:I,'Waste Estimator'!C:C,$A8)</f>
        <v>0</v>
      </c>
    </row>
    <row r="9" spans="1:7" x14ac:dyDescent="0.25">
      <c r="A9" s="9">
        <v>45682</v>
      </c>
      <c r="B9" s="16">
        <v>-30.02</v>
      </c>
      <c r="C9" s="5">
        <f>SUMIFS(Receipt!F:F,Receipt!A:A,$A9,Receipt!H:H,"Garden")</f>
        <v>0</v>
      </c>
      <c r="D9" s="5">
        <v>0</v>
      </c>
      <c r="E9" s="5">
        <f t="shared" si="0"/>
        <v>-30.02</v>
      </c>
      <c r="F9" s="6">
        <f t="shared" si="1"/>
        <v>0</v>
      </c>
      <c r="G9" s="5">
        <f>SUMIFS('Waste Estimator'!I:I,'Waste Estimator'!C:C,$A9)</f>
        <v>0</v>
      </c>
    </row>
    <row r="10" spans="1:7" x14ac:dyDescent="0.25">
      <c r="A10" s="8">
        <v>45690</v>
      </c>
      <c r="B10" s="15">
        <v>-43.12</v>
      </c>
      <c r="C10" s="5">
        <f>SUMIFS(Receipt!F:F,Receipt!A:A,$A10,Receipt!H:H,"Garden")</f>
        <v>0</v>
      </c>
      <c r="D10" s="5">
        <v>0</v>
      </c>
      <c r="E10" s="5">
        <f t="shared" si="0"/>
        <v>-43.12</v>
      </c>
      <c r="F10" s="6">
        <f t="shared" si="1"/>
        <v>0</v>
      </c>
      <c r="G10" s="5">
        <f>SUMIFS('Waste Estimator'!I:I,'Waste Estimator'!C:C,$A10)</f>
        <v>0</v>
      </c>
    </row>
    <row r="11" spans="1:7" x14ac:dyDescent="0.25">
      <c r="A11" s="9">
        <v>45691</v>
      </c>
      <c r="B11" s="16">
        <v>-149.5</v>
      </c>
      <c r="C11" s="5">
        <f>SUMIFS(Receipt!F:F,Receipt!A:A,$A11,Receipt!H:H,"Garden")</f>
        <v>0</v>
      </c>
      <c r="D11" s="5">
        <v>0</v>
      </c>
      <c r="E11" s="5">
        <f t="shared" si="0"/>
        <v>-149.5</v>
      </c>
      <c r="F11" s="6">
        <f t="shared" si="1"/>
        <v>0</v>
      </c>
      <c r="G11" s="5">
        <f>SUMIFS('Waste Estimator'!I:I,'Waste Estimator'!C:C,$A11)</f>
        <v>0</v>
      </c>
    </row>
    <row r="12" spans="1:7" x14ac:dyDescent="0.25">
      <c r="A12" s="8">
        <v>45718</v>
      </c>
      <c r="B12" s="15">
        <v>-91.94</v>
      </c>
      <c r="C12" s="5">
        <f>SUMIFS(Receipt!F:F,Receipt!A:A,$A12,Receipt!H:H,"Garden")</f>
        <v>0</v>
      </c>
      <c r="D12" s="5">
        <v>0</v>
      </c>
      <c r="E12" s="5">
        <f t="shared" si="0"/>
        <v>-91.94</v>
      </c>
      <c r="F12" s="6">
        <f t="shared" si="1"/>
        <v>0</v>
      </c>
      <c r="G12" s="5">
        <f>SUMIFS('Waste Estimator'!I:I,'Waste Estimator'!C:C,$A12)</f>
        <v>0</v>
      </c>
    </row>
    <row r="13" spans="1:7" x14ac:dyDescent="0.25">
      <c r="A13" s="9">
        <v>45718</v>
      </c>
      <c r="B13" s="16">
        <v>-91.99</v>
      </c>
      <c r="C13" s="5">
        <f>SUMIFS(Receipt!F:F,Receipt!A:A,$A13,Receipt!H:H,"Garden")</f>
        <v>0</v>
      </c>
      <c r="D13" s="5">
        <v>0</v>
      </c>
      <c r="E13" s="5">
        <f t="shared" si="0"/>
        <v>-91.99</v>
      </c>
      <c r="F13" s="6">
        <f t="shared" si="1"/>
        <v>0</v>
      </c>
      <c r="G13" s="5">
        <f>SUMIFS('Waste Estimator'!I:I,'Waste Estimator'!C:C,$A13)</f>
        <v>0</v>
      </c>
    </row>
    <row r="14" spans="1:7" x14ac:dyDescent="0.25">
      <c r="A14" s="8">
        <v>45728</v>
      </c>
      <c r="B14" s="15">
        <v>-23</v>
      </c>
      <c r="C14" s="5">
        <f>SUMIFS(Receipt!F:F,Receipt!A:A,$A14,Receipt!H:H,"Garden")</f>
        <v>0</v>
      </c>
      <c r="D14" s="5">
        <v>0</v>
      </c>
      <c r="E14" s="5">
        <f t="shared" si="0"/>
        <v>-23</v>
      </c>
      <c r="F14" s="6">
        <f t="shared" si="1"/>
        <v>0</v>
      </c>
      <c r="G14" s="5">
        <f>SUMIFS('Waste Estimator'!I:I,'Waste Estimator'!C:C,$A14)</f>
        <v>0</v>
      </c>
    </row>
    <row r="15" spans="1:7" x14ac:dyDescent="0.25">
      <c r="A15" s="9">
        <v>45728</v>
      </c>
      <c r="B15" s="16">
        <v>-31.8</v>
      </c>
      <c r="C15" s="5">
        <f>SUMIFS(Receipt!F:F,Receipt!A:A,$A15,Receipt!H:H,"Garden")</f>
        <v>0</v>
      </c>
      <c r="D15" s="5">
        <v>0</v>
      </c>
      <c r="E15" s="5">
        <f t="shared" si="0"/>
        <v>-31.8</v>
      </c>
      <c r="F15" s="6">
        <f t="shared" si="1"/>
        <v>0</v>
      </c>
      <c r="G15" s="5">
        <f>SUMIFS('Waste Estimator'!I:I,'Waste Estimator'!C:C,$A15)</f>
        <v>0</v>
      </c>
    </row>
    <row r="16" spans="1:7" x14ac:dyDescent="0.25">
      <c r="A16" s="8">
        <v>45732</v>
      </c>
      <c r="B16" s="15">
        <v>-10.95</v>
      </c>
      <c r="C16" s="5">
        <f>SUMIFS(Receipt!F:F,Receipt!A:A,$A16,Receipt!H:H,"Garden")</f>
        <v>0</v>
      </c>
      <c r="D16" s="5">
        <v>0</v>
      </c>
      <c r="E16" s="5">
        <f t="shared" si="0"/>
        <v>-10.95</v>
      </c>
      <c r="F16" s="6">
        <f t="shared" si="1"/>
        <v>0</v>
      </c>
      <c r="G16" s="5">
        <f>SUMIFS('Waste Estimator'!I:I,'Waste Estimator'!C:C,$A16)</f>
        <v>0</v>
      </c>
    </row>
    <row r="17" spans="1:7" x14ac:dyDescent="0.25">
      <c r="A17" s="9">
        <v>45739</v>
      </c>
      <c r="B17" s="16">
        <v>-164.84</v>
      </c>
      <c r="C17" s="5">
        <f>SUMIFS(Receipt!F:F,Receipt!A:A,$A17,Receipt!H:H,"Garden")</f>
        <v>0</v>
      </c>
      <c r="D17" s="5">
        <v>0</v>
      </c>
      <c r="E17" s="5">
        <f t="shared" si="0"/>
        <v>-164.84</v>
      </c>
      <c r="F17" s="6">
        <f t="shared" si="1"/>
        <v>0</v>
      </c>
      <c r="G17" s="5">
        <f>SUMIFS('Waste Estimator'!I:I,'Waste Estimator'!C:C,$A17)</f>
        <v>0</v>
      </c>
    </row>
    <row r="18" spans="1:7" x14ac:dyDescent="0.25">
      <c r="A18" s="8">
        <v>45752</v>
      </c>
      <c r="B18" s="15">
        <v>-148.53</v>
      </c>
      <c r="C18" s="5">
        <f>SUMIFS(Receipt!F:F,Receipt!A:A,$A18,Receipt!H:H,"Garden")</f>
        <v>0</v>
      </c>
      <c r="D18" s="5">
        <v>0</v>
      </c>
      <c r="E18" s="5">
        <f t="shared" si="0"/>
        <v>-148.53</v>
      </c>
      <c r="F18" s="6">
        <f t="shared" si="1"/>
        <v>0</v>
      </c>
      <c r="G18" s="5">
        <f>SUMIFS('Waste Estimator'!I:I,'Waste Estimator'!C:C,$A18)</f>
        <v>0</v>
      </c>
    </row>
    <row r="19" spans="1:7" x14ac:dyDescent="0.25">
      <c r="A19" s="9">
        <v>45760</v>
      </c>
      <c r="B19" s="16">
        <v>-147.63999999999999</v>
      </c>
      <c r="C19" s="5">
        <f>SUMIFS(Receipt!F:F,Receipt!A:A,$A19,Receipt!H:H,"Garden")</f>
        <v>0</v>
      </c>
      <c r="D19" s="5">
        <v>0</v>
      </c>
      <c r="E19" s="5">
        <f t="shared" si="0"/>
        <v>-147.63999999999999</v>
      </c>
      <c r="F19" s="6">
        <f t="shared" si="1"/>
        <v>0</v>
      </c>
      <c r="G19" s="5">
        <f>SUMIFS('Waste Estimator'!I:I,'Waste Estimator'!C:C,$A19)</f>
        <v>0</v>
      </c>
    </row>
    <row r="20" spans="1:7" x14ac:dyDescent="0.25">
      <c r="A20" s="8">
        <v>45761</v>
      </c>
      <c r="B20" s="15">
        <v>-58.37</v>
      </c>
      <c r="C20" s="5">
        <f>SUMIFS(Receipt!F:F,Receipt!A:A,$A20,Receipt!H:H,"Garden")</f>
        <v>0</v>
      </c>
      <c r="D20" s="5">
        <v>0</v>
      </c>
      <c r="E20" s="5">
        <f t="shared" si="0"/>
        <v>-58.37</v>
      </c>
      <c r="F20" s="6">
        <f t="shared" si="1"/>
        <v>0</v>
      </c>
      <c r="G20" s="5">
        <f>SUMIFS('Waste Estimator'!I:I,'Waste Estimator'!C:C,$A20)</f>
        <v>0</v>
      </c>
    </row>
    <row r="21" spans="1:7" x14ac:dyDescent="0.25">
      <c r="A21" s="9">
        <v>45762</v>
      </c>
      <c r="B21" s="16">
        <v>-15.97</v>
      </c>
      <c r="C21" s="5">
        <f>SUMIFS(Receipt!F:F,Receipt!A:A,$A21,Receipt!H:H,"Garden")</f>
        <v>0</v>
      </c>
      <c r="D21" s="5">
        <v>0</v>
      </c>
      <c r="E21" s="5">
        <f t="shared" si="0"/>
        <v>-15.97</v>
      </c>
      <c r="F21" s="6">
        <f t="shared" si="1"/>
        <v>0</v>
      </c>
      <c r="G21" s="5">
        <f>SUMIFS('Waste Estimator'!I:I,'Waste Estimator'!C:C,$A21)</f>
        <v>0</v>
      </c>
    </row>
    <row r="22" spans="1:7" x14ac:dyDescent="0.25">
      <c r="A22" s="8">
        <v>45766</v>
      </c>
      <c r="B22" s="15">
        <v>-100.96</v>
      </c>
      <c r="C22" s="5">
        <f>SUMIFS(Receipt!F:F,Receipt!A:A,$A22,Receipt!H:H,"Garden")</f>
        <v>0</v>
      </c>
      <c r="D22" s="5">
        <v>0</v>
      </c>
      <c r="E22" s="5">
        <f t="shared" si="0"/>
        <v>-100.96</v>
      </c>
      <c r="F22" s="6">
        <f t="shared" si="1"/>
        <v>0</v>
      </c>
      <c r="G22" s="5">
        <f>SUMIFS('Waste Estimator'!I:I,'Waste Estimator'!C:C,$A22)</f>
        <v>0</v>
      </c>
    </row>
    <row r="23" spans="1:7" x14ac:dyDescent="0.25">
      <c r="A23" s="9">
        <v>45767</v>
      </c>
      <c r="B23" s="16">
        <v>-6.45</v>
      </c>
      <c r="C23" s="5">
        <f>SUMIFS(Receipt!F:F,Receipt!A:A,$A23,Receipt!H:H,"Garden")</f>
        <v>0</v>
      </c>
      <c r="D23" s="5">
        <v>0</v>
      </c>
      <c r="E23" s="5">
        <f t="shared" si="0"/>
        <v>-6.45</v>
      </c>
      <c r="F23" s="6">
        <f t="shared" si="1"/>
        <v>0</v>
      </c>
      <c r="G23" s="5">
        <f>SUMIFS('Waste Estimator'!I:I,'Waste Estimator'!C:C,$A23)</f>
        <v>0</v>
      </c>
    </row>
    <row r="24" spans="1:7" x14ac:dyDescent="0.25">
      <c r="A24" s="8">
        <v>45773</v>
      </c>
      <c r="B24" s="15">
        <v>-25.84</v>
      </c>
      <c r="C24" s="5">
        <f>SUMIFS(Receipt!F:F,Receipt!A:A,$A24,Receipt!H:H,"Garden")</f>
        <v>0</v>
      </c>
      <c r="D24" s="5">
        <v>0</v>
      </c>
      <c r="E24" s="5">
        <f t="shared" si="0"/>
        <v>-25.84</v>
      </c>
      <c r="F24" s="6">
        <f t="shared" si="1"/>
        <v>0</v>
      </c>
      <c r="G24" s="5">
        <f>SUMIFS('Waste Estimator'!I:I,'Waste Estimator'!C:C,$A24)</f>
        <v>0</v>
      </c>
    </row>
    <row r="25" spans="1:7" x14ac:dyDescent="0.25">
      <c r="A25" s="9">
        <v>45778</v>
      </c>
      <c r="B25" s="16">
        <v>-10.98</v>
      </c>
      <c r="C25" s="5">
        <f>SUMIFS(Receipt!F:F,Receipt!A:A,$A25,Receipt!H:H,"Garden")</f>
        <v>0</v>
      </c>
      <c r="D25" s="5">
        <v>0</v>
      </c>
      <c r="E25" s="5">
        <f t="shared" si="0"/>
        <v>-10.98</v>
      </c>
      <c r="F25" s="6">
        <f t="shared" si="1"/>
        <v>0</v>
      </c>
      <c r="G25" s="5">
        <f>SUMIFS('Waste Estimator'!I:I,'Waste Estimator'!C:C,$A25)</f>
        <v>0</v>
      </c>
    </row>
    <row r="26" spans="1:7" x14ac:dyDescent="0.25">
      <c r="A26" s="8">
        <v>45783</v>
      </c>
      <c r="B26" s="15">
        <v>-105.25</v>
      </c>
      <c r="C26" s="5">
        <f>SUMIFS(Receipt!F:F,Receipt!A:A,$A26,Receipt!H:H,"Garden")</f>
        <v>0</v>
      </c>
      <c r="D26" s="5">
        <v>0</v>
      </c>
      <c r="E26" s="5">
        <f t="shared" si="0"/>
        <v>-105.25</v>
      </c>
      <c r="F26" s="6">
        <f t="shared" si="1"/>
        <v>0</v>
      </c>
      <c r="G26" s="5">
        <f>SUMIFS('Waste Estimator'!I:I,'Waste Estimator'!C:C,$A26)</f>
        <v>0</v>
      </c>
    </row>
    <row r="27" spans="1:7" x14ac:dyDescent="0.25">
      <c r="A27" s="9">
        <v>45787</v>
      </c>
      <c r="B27" s="16">
        <v>-57.03</v>
      </c>
      <c r="C27" s="5">
        <f>SUMIFS(Receipt!F:F,Receipt!A:A,$A27,Receipt!H:H,"Garden")</f>
        <v>0</v>
      </c>
      <c r="D27" s="5">
        <v>0</v>
      </c>
      <c r="E27" s="5">
        <f t="shared" si="0"/>
        <v>-57.03</v>
      </c>
      <c r="F27" s="6">
        <f t="shared" si="1"/>
        <v>0</v>
      </c>
      <c r="G27" s="5">
        <f>SUMIFS('Waste Estimator'!I:I,'Waste Estimator'!C:C,$A27)</f>
        <v>0</v>
      </c>
    </row>
    <row r="28" spans="1:7" x14ac:dyDescent="0.25">
      <c r="A28" s="8">
        <v>45788</v>
      </c>
      <c r="B28" s="15">
        <v>-23.43</v>
      </c>
      <c r="C28" s="5">
        <f>SUMIFS(Receipt!F:F,Receipt!A:A,$A28,Receipt!H:H,"Garden")</f>
        <v>0</v>
      </c>
      <c r="D28" s="5">
        <v>0</v>
      </c>
      <c r="E28" s="5">
        <f t="shared" si="0"/>
        <v>-23.43</v>
      </c>
      <c r="F28" s="6">
        <f t="shared" si="1"/>
        <v>0</v>
      </c>
      <c r="G28" s="5">
        <f>SUMIFS('Waste Estimator'!I:I,'Waste Estimator'!C:C,$A28)</f>
        <v>0</v>
      </c>
    </row>
    <row r="29" spans="1:7" x14ac:dyDescent="0.25">
      <c r="A29" s="9">
        <v>45799</v>
      </c>
      <c r="B29" s="16">
        <v>-68.459999999999994</v>
      </c>
      <c r="C29" s="5">
        <f>SUMIFS(Receipt!F:F,Receipt!A:A,$A29,Receipt!H:H,"Garden")</f>
        <v>0</v>
      </c>
      <c r="D29" s="5">
        <v>0</v>
      </c>
      <c r="E29" s="5">
        <f t="shared" si="0"/>
        <v>-68.459999999999994</v>
      </c>
      <c r="F29" s="6">
        <f t="shared" si="1"/>
        <v>0</v>
      </c>
      <c r="G29" s="5">
        <f>SUMIFS('Waste Estimator'!I:I,'Waste Estimator'!C:C,$A29)</f>
        <v>0</v>
      </c>
    </row>
    <row r="30" spans="1:7" x14ac:dyDescent="0.25">
      <c r="A30" s="8">
        <v>45802</v>
      </c>
      <c r="B30" s="15">
        <v>-4.5199999999999996</v>
      </c>
      <c r="C30" s="5">
        <f>SUMIFS(Receipt!F:F,Receipt!A:A,$A30,Receipt!H:H,"Garden")</f>
        <v>0</v>
      </c>
      <c r="D30" s="5">
        <v>0</v>
      </c>
      <c r="E30" s="5">
        <f t="shared" si="0"/>
        <v>-4.5199999999999996</v>
      </c>
      <c r="F30" s="6">
        <f t="shared" si="1"/>
        <v>0</v>
      </c>
      <c r="G30" s="5">
        <f>SUMIFS('Waste Estimator'!I:I,'Waste Estimator'!C:C,$A30)</f>
        <v>0</v>
      </c>
    </row>
    <row r="31" spans="1:7" x14ac:dyDescent="0.25">
      <c r="A31" s="9">
        <v>45802</v>
      </c>
      <c r="B31" s="16">
        <v>-161.61000000000001</v>
      </c>
      <c r="C31" s="5">
        <f>SUMIFS(Receipt!F:F,Receipt!A:A,$A31,Receipt!H:H,"Garden")</f>
        <v>0</v>
      </c>
      <c r="D31" s="5">
        <v>0</v>
      </c>
      <c r="E31" s="5">
        <f t="shared" si="0"/>
        <v>-161.61000000000001</v>
      </c>
      <c r="F31" s="6">
        <f t="shared" si="1"/>
        <v>0</v>
      </c>
      <c r="G31" s="5">
        <f>SUMIFS('Waste Estimator'!I:I,'Waste Estimator'!C:C,$A31)</f>
        <v>0</v>
      </c>
    </row>
    <row r="32" spans="1:7" x14ac:dyDescent="0.25">
      <c r="A32" s="8">
        <v>45807</v>
      </c>
      <c r="B32" s="15">
        <v>-26.82</v>
      </c>
      <c r="C32" s="5">
        <f>SUMIFS(Receipt!F:F,Receipt!A:A,$A32,Receipt!H:H,"Garden")</f>
        <v>0</v>
      </c>
      <c r="D32" s="5">
        <v>0</v>
      </c>
      <c r="E32" s="5">
        <f t="shared" si="0"/>
        <v>-26.82</v>
      </c>
      <c r="F32" s="6">
        <f t="shared" si="1"/>
        <v>0</v>
      </c>
      <c r="G32" s="5">
        <f>SUMIFS('Waste Estimator'!I:I,'Waste Estimator'!C:C,$A32)</f>
        <v>0</v>
      </c>
    </row>
    <row r="33" spans="1:7" x14ac:dyDescent="0.25">
      <c r="A33" s="9">
        <v>45815</v>
      </c>
      <c r="B33" s="16">
        <v>-77.650000000000006</v>
      </c>
      <c r="C33" s="5">
        <f>SUMIFS(Receipt!F:F,Receipt!A:A,$A33,Receipt!H:H,"Garden")</f>
        <v>0</v>
      </c>
      <c r="D33" s="5">
        <v>0</v>
      </c>
      <c r="E33" s="5">
        <f t="shared" si="0"/>
        <v>-77.650000000000006</v>
      </c>
      <c r="F33" s="6">
        <f t="shared" si="1"/>
        <v>0</v>
      </c>
      <c r="G33" s="5">
        <f>SUMIFS('Waste Estimator'!I:I,'Waste Estimator'!C:C,$A33)</f>
        <v>0</v>
      </c>
    </row>
    <row r="34" spans="1:7" x14ac:dyDescent="0.25">
      <c r="A34" s="8">
        <v>45815</v>
      </c>
      <c r="B34" s="15">
        <v>-96.53</v>
      </c>
      <c r="C34" s="5">
        <f>SUMIFS(Receipt!F:F,Receipt!A:A,$A34,Receipt!H:H,"Garden")</f>
        <v>0</v>
      </c>
      <c r="D34" s="5">
        <v>0</v>
      </c>
      <c r="E34" s="5">
        <f t="shared" si="0"/>
        <v>-96.53</v>
      </c>
      <c r="F34" s="6">
        <f t="shared" si="1"/>
        <v>0</v>
      </c>
      <c r="G34" s="5">
        <f>SUMIFS('Waste Estimator'!I:I,'Waste Estimator'!C:C,$A34)</f>
        <v>0</v>
      </c>
    </row>
    <row r="35" spans="1:7" x14ac:dyDescent="0.25">
      <c r="A35" s="9">
        <v>45825</v>
      </c>
      <c r="B35" s="16">
        <v>-156.30000000000001</v>
      </c>
      <c r="C35" s="5">
        <f>SUMIFS(Receipt!F:F,Receipt!A:A,$A35,Receipt!H:H,"Garden")</f>
        <v>0</v>
      </c>
      <c r="D35" s="5">
        <v>0</v>
      </c>
      <c r="E35" s="5">
        <f t="shared" si="0"/>
        <v>-156.30000000000001</v>
      </c>
      <c r="F35" s="6">
        <f t="shared" si="1"/>
        <v>0</v>
      </c>
      <c r="G35" s="5">
        <f>SUMIFS('Waste Estimator'!I:I,'Waste Estimator'!C:C,$A35)</f>
        <v>0</v>
      </c>
    </row>
    <row r="36" spans="1:7" x14ac:dyDescent="0.25">
      <c r="A36" s="8">
        <v>45834</v>
      </c>
      <c r="B36" s="15">
        <v>-142.97999999999999</v>
      </c>
      <c r="C36" s="5">
        <f>SUMIFS(Receipt!F:F,Receipt!A:A,$A36,Receipt!H:H,"Garden")</f>
        <v>0</v>
      </c>
      <c r="D36" s="5">
        <v>0</v>
      </c>
      <c r="E36" s="5">
        <f t="shared" si="0"/>
        <v>-142.97999999999999</v>
      </c>
      <c r="F36" s="6">
        <f t="shared" si="1"/>
        <v>0</v>
      </c>
      <c r="G36" s="5">
        <f>SUMIFS('Waste Estimator'!I:I,'Waste Estimator'!C:C,$A36)</f>
        <v>0</v>
      </c>
    </row>
    <row r="37" spans="1:7" x14ac:dyDescent="0.25">
      <c r="A37" s="9">
        <v>45841</v>
      </c>
      <c r="B37" s="16">
        <v>-112.06</v>
      </c>
      <c r="C37" s="5">
        <f>SUMIFS(Receipt!F:F,Receipt!A:A,$A37,Receipt!H:H,"Garden")</f>
        <v>0</v>
      </c>
      <c r="D37" s="5">
        <v>0</v>
      </c>
      <c r="E37" s="5">
        <f t="shared" si="0"/>
        <v>-112.06</v>
      </c>
      <c r="F37" s="6">
        <f t="shared" si="1"/>
        <v>0</v>
      </c>
      <c r="G37" s="5">
        <f>SUMIFS('Waste Estimator'!I:I,'Waste Estimator'!C:C,$A37)</f>
        <v>0</v>
      </c>
    </row>
    <row r="38" spans="1:7" x14ac:dyDescent="0.25">
      <c r="A38" s="8">
        <v>45850</v>
      </c>
      <c r="B38" s="15">
        <v>-138.9</v>
      </c>
      <c r="C38" s="5">
        <f>SUMIFS(Receipt!F:F,Receipt!A:A,$A38,Receipt!H:H,"Garden")</f>
        <v>0</v>
      </c>
      <c r="D38" s="5">
        <v>0</v>
      </c>
      <c r="E38" s="5">
        <f t="shared" ref="E38:E48" si="2">SUM(B38:D38)</f>
        <v>-138.9</v>
      </c>
      <c r="F38" s="6">
        <f t="shared" ref="F38:F48" si="3">IF(E38=0,"", C38/E38)</f>
        <v>0</v>
      </c>
      <c r="G38" s="5">
        <f>SUMIFS('Waste Estimator'!I:I,'Waste Estimator'!C:C,$A38)</f>
        <v>0</v>
      </c>
    </row>
    <row r="39" spans="1:7" x14ac:dyDescent="0.25">
      <c r="A39" s="9">
        <v>45861</v>
      </c>
      <c r="B39" s="16">
        <v>-32.840000000000003</v>
      </c>
      <c r="C39" s="5">
        <f>SUMIFS(Receipt!F:F,Receipt!A:A,$A39,Receipt!H:H,"Garden")</f>
        <v>0</v>
      </c>
      <c r="D39" s="5">
        <v>0</v>
      </c>
      <c r="E39" s="5">
        <f t="shared" si="2"/>
        <v>-32.840000000000003</v>
      </c>
      <c r="F39" s="6">
        <f t="shared" si="3"/>
        <v>0</v>
      </c>
      <c r="G39" s="5">
        <f>SUMIFS('Waste Estimator'!I:I,'Waste Estimator'!C:C,$A39)</f>
        <v>0</v>
      </c>
    </row>
    <row r="40" spans="1:7" x14ac:dyDescent="0.25">
      <c r="A40" s="8">
        <v>45863</v>
      </c>
      <c r="B40" s="15">
        <v>-72.45</v>
      </c>
      <c r="C40" s="5">
        <f>SUMIFS(Receipt!F:F,Receipt!A:A,$A40,Receipt!H:H,"Garden")</f>
        <v>0</v>
      </c>
      <c r="D40" s="5">
        <v>0</v>
      </c>
      <c r="E40" s="5">
        <f t="shared" si="2"/>
        <v>-72.45</v>
      </c>
      <c r="F40" s="6">
        <f t="shared" si="3"/>
        <v>0</v>
      </c>
      <c r="G40" s="5">
        <f>SUMIFS('Waste Estimator'!I:I,'Waste Estimator'!C:C,$A40)</f>
        <v>0</v>
      </c>
    </row>
    <row r="41" spans="1:7" x14ac:dyDescent="0.25">
      <c r="A41" s="9">
        <v>45868</v>
      </c>
      <c r="B41" s="16">
        <v>-89.93</v>
      </c>
      <c r="C41" s="5">
        <f>SUMIFS(Receipt!F:F,Receipt!A:A,$A41,Receipt!H:H,"Garden")</f>
        <v>0</v>
      </c>
      <c r="D41" s="5">
        <v>0</v>
      </c>
      <c r="E41" s="5">
        <f t="shared" si="2"/>
        <v>-89.93</v>
      </c>
      <c r="F41" s="6">
        <f t="shared" si="3"/>
        <v>0</v>
      </c>
      <c r="G41" s="5">
        <f>SUMIFS('Waste Estimator'!I:I,'Waste Estimator'!C:C,$A41)</f>
        <v>0</v>
      </c>
    </row>
    <row r="42" spans="1:7" x14ac:dyDescent="0.25">
      <c r="A42" s="8">
        <v>45875</v>
      </c>
      <c r="B42" s="15">
        <v>-26.52</v>
      </c>
      <c r="C42" s="5">
        <f>SUMIFS(Receipt!F:F,Receipt!A:A,$A42,Receipt!H:H,"Garden")</f>
        <v>0</v>
      </c>
      <c r="D42" s="5">
        <v>0</v>
      </c>
      <c r="E42" s="5">
        <f t="shared" si="2"/>
        <v>-26.52</v>
      </c>
      <c r="F42" s="6">
        <f t="shared" si="3"/>
        <v>0</v>
      </c>
      <c r="G42" s="5">
        <f>SUMIFS('Waste Estimator'!I:I,'Waste Estimator'!C:C,$A42)</f>
        <v>0</v>
      </c>
    </row>
    <row r="43" spans="1:7" x14ac:dyDescent="0.25">
      <c r="A43" s="9">
        <v>45877</v>
      </c>
      <c r="B43" s="16">
        <v>-38.299999999999997</v>
      </c>
      <c r="C43" s="5">
        <f>SUMIFS(Receipt!F:F,Receipt!A:A,$A43,Receipt!H:H,"Garden")</f>
        <v>0</v>
      </c>
      <c r="D43" s="5">
        <v>0</v>
      </c>
      <c r="E43" s="5">
        <f t="shared" si="2"/>
        <v>-38.299999999999997</v>
      </c>
      <c r="F43" s="6">
        <f t="shared" si="3"/>
        <v>0</v>
      </c>
      <c r="G43" s="5">
        <f>SUMIFS('Waste Estimator'!I:I,'Waste Estimator'!C:C,$A43)</f>
        <v>0</v>
      </c>
    </row>
    <row r="44" spans="1:7" x14ac:dyDescent="0.25">
      <c r="A44" s="8">
        <v>45883</v>
      </c>
      <c r="B44" s="15">
        <v>-73.150000000000006</v>
      </c>
      <c r="C44" s="5">
        <f>SUMIFS(Receipt!F:F,Receipt!A:A,$A44,Receipt!H:H,"Garden")</f>
        <v>0</v>
      </c>
      <c r="D44" s="5">
        <v>0</v>
      </c>
      <c r="E44" s="5">
        <f t="shared" si="2"/>
        <v>-73.150000000000006</v>
      </c>
      <c r="F44" s="6">
        <f t="shared" si="3"/>
        <v>0</v>
      </c>
      <c r="G44" s="5">
        <f>SUMIFS('Waste Estimator'!I:I,'Waste Estimator'!C:C,$A44)</f>
        <v>0</v>
      </c>
    </row>
    <row r="45" spans="1:7" x14ac:dyDescent="0.25">
      <c r="A45" s="9">
        <v>45908</v>
      </c>
      <c r="B45" s="16">
        <v>-64.290000000000006</v>
      </c>
      <c r="C45" s="5">
        <f>SUMIFS(Receipt!F:F,Receipt!A:A,$A45,Receipt!H:H,"Garden")</f>
        <v>0</v>
      </c>
      <c r="D45" s="5">
        <v>0</v>
      </c>
      <c r="E45" s="5">
        <f t="shared" si="2"/>
        <v>-64.290000000000006</v>
      </c>
      <c r="F45" s="6">
        <f t="shared" si="3"/>
        <v>0</v>
      </c>
      <c r="G45" s="5">
        <f>SUMIFS('Waste Estimator'!I:I,'Waste Estimator'!C:C,$A45)</f>
        <v>0</v>
      </c>
    </row>
    <row r="46" spans="1:7" x14ac:dyDescent="0.25">
      <c r="A46" s="8">
        <v>45922</v>
      </c>
      <c r="B46" s="15">
        <v>-69.02</v>
      </c>
      <c r="C46" s="5">
        <f>SUMIFS(Receipt!F:F,Receipt!A:A,$A46,Receipt!H:H,"Garden")</f>
        <v>0</v>
      </c>
      <c r="D46" s="5">
        <v>0</v>
      </c>
      <c r="E46" s="5">
        <f t="shared" si="2"/>
        <v>-69.02</v>
      </c>
      <c r="F46" s="6">
        <f t="shared" si="3"/>
        <v>0</v>
      </c>
      <c r="G46" s="5">
        <f>SUMIFS('Waste Estimator'!I:I,'Waste Estimator'!C:C,$A46)</f>
        <v>0</v>
      </c>
    </row>
    <row r="47" spans="1:7" x14ac:dyDescent="0.25">
      <c r="A47" s="9">
        <v>45925</v>
      </c>
      <c r="B47" s="16">
        <v>-27.52</v>
      </c>
      <c r="C47" s="5">
        <f>SUMIFS(Receipt!F:F,Receipt!A:A,$A47,Receipt!H:H,"Garden")</f>
        <v>0</v>
      </c>
      <c r="D47" s="5">
        <v>5</v>
      </c>
      <c r="E47" s="5">
        <f t="shared" si="2"/>
        <v>-22.52</v>
      </c>
      <c r="F47" s="6">
        <f t="shared" si="3"/>
        <v>0</v>
      </c>
      <c r="G47" s="5">
        <f>SUMIFS('Waste Estimator'!I:I,'Waste Estimator'!C:C,$A47)</f>
        <v>0</v>
      </c>
    </row>
    <row r="48" spans="1:7" x14ac:dyDescent="0.25">
      <c r="A48" s="8">
        <v>45942</v>
      </c>
      <c r="B48" s="15">
        <v>-36.75</v>
      </c>
      <c r="C48" s="5">
        <f>SUMIFS(Receipt!F:F,Receipt!A:A,$A48,Receipt!H:H,"Garden")</f>
        <v>0</v>
      </c>
      <c r="D48" s="5">
        <v>0</v>
      </c>
      <c r="E48" s="5">
        <f t="shared" si="2"/>
        <v>-36.75</v>
      </c>
      <c r="F48" s="6">
        <f t="shared" si="3"/>
        <v>0</v>
      </c>
      <c r="G48" s="5">
        <f>SUMIFS('Waste Estimator'!I:I,'Waste Estimator'!C:C,$A48)</f>
        <v>0</v>
      </c>
    </row>
    <row r="49" spans="1:7" x14ac:dyDescent="0.25">
      <c r="A49" s="13"/>
      <c r="B49" s="14"/>
      <c r="C49" s="5"/>
      <c r="D49" s="5"/>
      <c r="E49" s="5"/>
      <c r="F49" s="6"/>
      <c r="G49" s="5"/>
    </row>
    <row r="50" spans="1:7" x14ac:dyDescent="0.25">
      <c r="A50" s="13"/>
      <c r="B50" s="14"/>
      <c r="C50" s="5"/>
      <c r="D50" s="5"/>
      <c r="E50" s="5"/>
      <c r="F50" s="6"/>
      <c r="G50" s="5"/>
    </row>
    <row r="51" spans="1:7" x14ac:dyDescent="0.25">
      <c r="A51" s="13"/>
      <c r="B51" s="14"/>
      <c r="C51" s="5"/>
      <c r="D51" s="5"/>
      <c r="E51" s="5"/>
      <c r="F51" s="6"/>
      <c r="G51" s="5"/>
    </row>
    <row r="52" spans="1:7" x14ac:dyDescent="0.25">
      <c r="A52" s="13"/>
      <c r="B52" s="14"/>
      <c r="C52" s="5"/>
      <c r="D52" s="5"/>
      <c r="E52" s="5"/>
      <c r="F52" s="6"/>
      <c r="G52" s="5"/>
    </row>
    <row r="53" spans="1:7" x14ac:dyDescent="0.25">
      <c r="A53" s="13"/>
      <c r="B53" s="14"/>
      <c r="C53" s="5"/>
      <c r="D53" s="5"/>
      <c r="E53" s="5"/>
      <c r="F53" s="6"/>
      <c r="G53" s="5"/>
    </row>
    <row r="54" spans="1:7" x14ac:dyDescent="0.25">
      <c r="A54" s="13"/>
      <c r="B54" s="14"/>
      <c r="C54" s="5"/>
      <c r="D54" s="5"/>
      <c r="E54" s="5"/>
      <c r="F54" s="6"/>
      <c r="G54" s="5"/>
    </row>
    <row r="55" spans="1:7" x14ac:dyDescent="0.25">
      <c r="A55" s="13"/>
      <c r="B55" s="14"/>
      <c r="C55" s="5"/>
      <c r="D55" s="5"/>
      <c r="E55" s="5"/>
      <c r="F55" s="6"/>
      <c r="G55" s="5"/>
    </row>
    <row r="56" spans="1:7" x14ac:dyDescent="0.25">
      <c r="A56" s="13"/>
      <c r="B56" s="14"/>
      <c r="C56" s="5"/>
      <c r="D56" s="5"/>
      <c r="E56" s="5"/>
      <c r="F56" s="6"/>
      <c r="G56" s="5"/>
    </row>
    <row r="57" spans="1:7" x14ac:dyDescent="0.25">
      <c r="A57" s="13"/>
      <c r="B57" s="14"/>
      <c r="C57" s="5"/>
      <c r="D57" s="5"/>
      <c r="E57" s="5"/>
      <c r="F57" s="6"/>
      <c r="G57" s="5"/>
    </row>
    <row r="58" spans="1:7" x14ac:dyDescent="0.25">
      <c r="B58" s="5"/>
      <c r="C58" s="5"/>
      <c r="D58" s="5"/>
      <c r="E58" s="5"/>
      <c r="F58" s="6"/>
      <c r="G58" s="5"/>
    </row>
    <row r="59" spans="1:7" x14ac:dyDescent="0.25">
      <c r="B59" s="5"/>
      <c r="C59" s="5"/>
      <c r="D59" s="5"/>
      <c r="E59" s="5"/>
      <c r="F59" s="6"/>
      <c r="G59" s="5"/>
    </row>
    <row r="60" spans="1:7" x14ac:dyDescent="0.25">
      <c r="B60" s="5"/>
      <c r="C60" s="5"/>
      <c r="D60" s="5"/>
      <c r="E60" s="5"/>
      <c r="F60" s="6"/>
      <c r="G60" s="5"/>
    </row>
    <row r="61" spans="1:7" x14ac:dyDescent="0.25">
      <c r="B61" s="5"/>
      <c r="C61" s="5"/>
      <c r="D61" s="5"/>
      <c r="E61" s="5"/>
      <c r="F61" s="6"/>
      <c r="G61" s="5"/>
    </row>
    <row r="62" spans="1:7" x14ac:dyDescent="0.25">
      <c r="B62" s="5"/>
      <c r="C62" s="5"/>
      <c r="D62" s="5"/>
      <c r="E62" s="5"/>
      <c r="F62" s="6"/>
      <c r="G62" s="5"/>
    </row>
    <row r="63" spans="1:7" x14ac:dyDescent="0.25">
      <c r="B63" s="5"/>
      <c r="C63" s="5"/>
      <c r="D63" s="5"/>
      <c r="E63" s="5"/>
      <c r="F63" s="6"/>
      <c r="G63" s="5"/>
    </row>
    <row r="64" spans="1:7" x14ac:dyDescent="0.25">
      <c r="B64" s="5"/>
      <c r="C64" s="5"/>
      <c r="D64" s="5"/>
      <c r="E64" s="5"/>
      <c r="F64" s="6"/>
      <c r="G64" s="5"/>
    </row>
    <row r="65" spans="1:7" x14ac:dyDescent="0.25">
      <c r="B65" s="5"/>
      <c r="C65" s="5"/>
      <c r="D65" s="5"/>
      <c r="E65" s="5"/>
      <c r="F65" s="6"/>
      <c r="G65" s="5"/>
    </row>
    <row r="66" spans="1:7" x14ac:dyDescent="0.25">
      <c r="B66" s="5"/>
      <c r="C66" s="5"/>
      <c r="D66" s="5"/>
      <c r="E66" s="5"/>
      <c r="F66" s="6"/>
      <c r="G66" s="5"/>
    </row>
    <row r="67" spans="1:7" x14ac:dyDescent="0.25">
      <c r="B67" s="5"/>
      <c r="C67" s="5"/>
      <c r="D67" s="5"/>
      <c r="E67" s="5"/>
      <c r="F67" s="6"/>
      <c r="G67" s="5"/>
    </row>
    <row r="68" spans="1:7" x14ac:dyDescent="0.25">
      <c r="B68" s="5"/>
      <c r="C68" s="5"/>
      <c r="D68" s="5"/>
      <c r="E68" s="5"/>
      <c r="F68" s="6"/>
      <c r="G68" s="5"/>
    </row>
    <row r="69" spans="1:7" x14ac:dyDescent="0.25">
      <c r="B69" s="5"/>
      <c r="C69" s="5"/>
      <c r="D69" s="5"/>
      <c r="E69" s="5"/>
      <c r="F69" s="6"/>
      <c r="G69" s="5"/>
    </row>
    <row r="70" spans="1:7" x14ac:dyDescent="0.25">
      <c r="B70" s="5"/>
      <c r="C70" s="5"/>
      <c r="D70" s="5"/>
      <c r="E70" s="5"/>
      <c r="F70" s="6"/>
      <c r="G70" s="5"/>
    </row>
    <row r="71" spans="1:7" x14ac:dyDescent="0.25">
      <c r="B71" s="5"/>
      <c r="C71" s="5"/>
      <c r="D71" s="5"/>
      <c r="E71" s="5"/>
      <c r="F71" s="6"/>
      <c r="G71" s="5"/>
    </row>
    <row r="72" spans="1:7" x14ac:dyDescent="0.25">
      <c r="B72" s="5"/>
      <c r="C72" s="5"/>
      <c r="D72" s="5"/>
      <c r="E72" s="5"/>
      <c r="F72" s="6"/>
      <c r="G72" s="5"/>
    </row>
    <row r="73" spans="1:7" x14ac:dyDescent="0.25">
      <c r="B73" s="5"/>
      <c r="C73" s="5"/>
      <c r="D73" s="5"/>
      <c r="E73" s="5"/>
      <c r="F73" s="6"/>
      <c r="G73" s="5"/>
    </row>
    <row r="74" spans="1:7" x14ac:dyDescent="0.25">
      <c r="B74" s="5"/>
      <c r="C74" s="5"/>
      <c r="D74" s="5"/>
      <c r="E74" s="5"/>
      <c r="F74" s="6"/>
      <c r="G74" s="5"/>
    </row>
    <row r="75" spans="1:7" x14ac:dyDescent="0.25">
      <c r="A75" s="13"/>
      <c r="B75" s="14"/>
      <c r="C75" s="5"/>
      <c r="D75" s="5"/>
      <c r="E75" s="5"/>
      <c r="F75" s="6"/>
      <c r="G75" s="5"/>
    </row>
    <row r="76" spans="1:7" x14ac:dyDescent="0.25">
      <c r="A76" s="13"/>
      <c r="B76" s="14"/>
      <c r="C76" s="5"/>
      <c r="D76" s="5"/>
      <c r="E76" s="5"/>
      <c r="F76" s="6"/>
      <c r="G76" s="5"/>
    </row>
    <row r="77" spans="1:7" x14ac:dyDescent="0.25">
      <c r="A77" s="13"/>
      <c r="B77" s="14"/>
      <c r="C77" s="5"/>
      <c r="D77" s="5"/>
      <c r="E77" s="5"/>
      <c r="F77" s="6"/>
      <c r="G77" s="5"/>
    </row>
    <row r="78" spans="1:7" x14ac:dyDescent="0.25">
      <c r="A78" s="13"/>
      <c r="B78" s="14"/>
      <c r="C78" s="5"/>
      <c r="D78" s="5"/>
      <c r="E78" s="5"/>
      <c r="F78" s="6"/>
      <c r="G78" s="5"/>
    </row>
    <row r="79" spans="1:7" x14ac:dyDescent="0.25">
      <c r="A79" s="13"/>
      <c r="B79" s="14"/>
      <c r="C79" s="5"/>
      <c r="D79" s="5"/>
      <c r="E79" s="5"/>
      <c r="F79" s="6"/>
      <c r="G79" s="5"/>
    </row>
    <row r="80" spans="1:7" x14ac:dyDescent="0.25">
      <c r="A80" s="13"/>
      <c r="B80" s="14"/>
      <c r="C80" s="5"/>
      <c r="D80" s="5"/>
      <c r="E80" s="5"/>
      <c r="F80" s="6"/>
      <c r="G80" s="5"/>
    </row>
    <row r="81" spans="1:7" x14ac:dyDescent="0.25">
      <c r="A81" s="13"/>
      <c r="B81" s="14"/>
      <c r="C81" s="5"/>
      <c r="D81" s="5"/>
      <c r="E81" s="5"/>
      <c r="F81" s="6"/>
      <c r="G81" s="5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01"/>
  <sheetViews>
    <sheetView workbookViewId="0">
      <selection activeCell="J22" sqref="J22"/>
    </sheetView>
  </sheetViews>
  <sheetFormatPr defaultRowHeight="15" x14ac:dyDescent="0.25"/>
  <cols>
    <col min="1" max="10" width="26.7109375" customWidth="1"/>
  </cols>
  <sheetData>
    <row r="1" spans="1:10" x14ac:dyDescent="0.25">
      <c r="A1" s="4" t="s">
        <v>20</v>
      </c>
      <c r="B1" s="4" t="s">
        <v>49</v>
      </c>
      <c r="C1" s="4" t="s">
        <v>19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 t="s">
        <v>55</v>
      </c>
      <c r="J1" s="4" t="s">
        <v>56</v>
      </c>
    </row>
    <row r="2" spans="1:10" x14ac:dyDescent="0.25">
      <c r="A2" t="str">
        <f>IF(Receipt!B2="","",Receipt!B2)</f>
        <v>Frozen Pizza</v>
      </c>
      <c r="B2" t="str">
        <f>IF(Receipt!C2="","",Receipt!C2)</f>
        <v>Meal</v>
      </c>
      <c r="C2" t="str">
        <f>IF(Receipt!A2="","",Receipt!A2)</f>
        <v>2025-10</v>
      </c>
      <c r="D2">
        <f>IF(Receipt!G2&gt;0,Receipt!G2,IF(Receipt!E2="lb",16*Receipt!D2,IF(Receipt!E2="oz",Receipt!D2,"")))</f>
        <v>33.5</v>
      </c>
      <c r="E2">
        <v>67</v>
      </c>
      <c r="F2">
        <v>1</v>
      </c>
      <c r="G2">
        <f t="shared" ref="G2:G65" si="0">IF(OR(D2="",E2="",F2=""),"",MIN(D2,E2*F2))</f>
        <v>33.5</v>
      </c>
      <c r="H2">
        <f t="shared" ref="H2:H65" si="1">IF(G2="","", D2-G2)</f>
        <v>0</v>
      </c>
      <c r="I2" s="5">
        <f t="shared" ref="I2:I65" si="2">IF(H2="","", H2 * 0)</f>
        <v>0</v>
      </c>
      <c r="J2" t="str">
        <f t="shared" ref="J2:J65" si="3">IF(H2="", "", IF(H2&gt;0,
IF(B2="Veggies","Chop &amp; freeze within 48h; batch soups/stir-fries.",
IF(B2="Meat (cooked)","Freeze portions day 1; label dates.",
IF(B2="Cheese","Shred &amp; freeze; use in sauces.",
IF(B2="Bread","Freeze slices; toast from frozen.","Batch-cook or dehydrate to extend shelf life.")))),"") )</f>
        <v/>
      </c>
    </row>
    <row r="3" spans="1:10" x14ac:dyDescent="0.25">
      <c r="A3" t="str">
        <f>IF(Receipt!B3="","",Receipt!B3)</f>
        <v>Chicken Breast</v>
      </c>
      <c r="B3" t="str">
        <f>IF(Receipt!C3="","",Receipt!C3)</f>
        <v>Ingredient</v>
      </c>
      <c r="C3" t="str">
        <f>IF(Receipt!A3="","",Receipt!A3)</f>
        <v>2025-10</v>
      </c>
      <c r="D3">
        <f>IF(Receipt!G3&gt;0,Receipt!G3,IF(Receipt!E3="lb",16*Receipt!D3,IF(Receipt!E3="oz",Receipt!D3,"")))</f>
        <v>67.680000000000007</v>
      </c>
      <c r="E3">
        <v>25</v>
      </c>
      <c r="F3">
        <v>3</v>
      </c>
      <c r="G3">
        <f t="shared" si="0"/>
        <v>67.680000000000007</v>
      </c>
      <c r="H3">
        <f t="shared" si="1"/>
        <v>0</v>
      </c>
      <c r="I3" s="5">
        <f t="shared" si="2"/>
        <v>0</v>
      </c>
      <c r="J3" t="str">
        <f t="shared" si="3"/>
        <v/>
      </c>
    </row>
    <row r="4" spans="1:10" x14ac:dyDescent="0.25">
      <c r="A4" t="str">
        <f>IF(Receipt!B4="","",Receipt!B4)</f>
        <v>Bread (loaf)</v>
      </c>
      <c r="B4" t="str">
        <f>IF(Receipt!C4="","",Receipt!C4)</f>
        <v>Ingredient</v>
      </c>
      <c r="C4" t="str">
        <f>IF(Receipt!A4="","",Receipt!A4)</f>
        <v>2025-10</v>
      </c>
      <c r="D4">
        <f>IF(Receipt!G4&gt;0,Receipt!G4,IF(Receipt!E4="lb",16*Receipt!D4,IF(Receipt!E4="oz",Receipt!D4,"")))</f>
        <v>20</v>
      </c>
      <c r="E4">
        <v>16</v>
      </c>
      <c r="F4">
        <v>2</v>
      </c>
      <c r="G4">
        <f t="shared" si="0"/>
        <v>20</v>
      </c>
      <c r="H4">
        <f t="shared" si="1"/>
        <v>0</v>
      </c>
      <c r="I4" s="5">
        <f t="shared" si="2"/>
        <v>0</v>
      </c>
      <c r="J4" t="str">
        <f t="shared" si="3"/>
        <v/>
      </c>
    </row>
    <row r="5" spans="1:10" x14ac:dyDescent="0.25">
      <c r="A5" t="str">
        <f>IF(Receipt!B5="","",Receipt!B5)</f>
        <v>Coffee Creamer</v>
      </c>
      <c r="B5" t="str">
        <f>IF(Receipt!C5="","",Receipt!C5)</f>
        <v>Ingredient</v>
      </c>
      <c r="C5" t="str">
        <f>IF(Receipt!A5="","",Receipt!A5)</f>
        <v>2025-10</v>
      </c>
      <c r="D5">
        <f>IF(Receipt!G5&gt;0,Receipt!G5,IF(Receipt!E5="lb",16*Receipt!D5,IF(Receipt!E5="oz",Receipt!D5,"")))</f>
        <v>24</v>
      </c>
      <c r="E5">
        <v>24</v>
      </c>
      <c r="F5">
        <v>8</v>
      </c>
      <c r="G5">
        <f t="shared" si="0"/>
        <v>24</v>
      </c>
      <c r="H5">
        <f t="shared" si="1"/>
        <v>0</v>
      </c>
      <c r="I5" s="5">
        <f t="shared" si="2"/>
        <v>0</v>
      </c>
      <c r="J5" t="str">
        <f t="shared" si="3"/>
        <v/>
      </c>
    </row>
    <row r="6" spans="1:10" x14ac:dyDescent="0.25">
      <c r="A6" t="str">
        <f>IF(Receipt!B6="","",Receipt!B6)</f>
        <v>Sandwich Cheese</v>
      </c>
      <c r="B6" t="str">
        <f>IF(Receipt!C6="","",Receipt!C6)</f>
        <v>Ingredient</v>
      </c>
      <c r="C6" t="str">
        <f>IF(Receipt!A6="","",Receipt!A6)</f>
        <v>2025-10</v>
      </c>
      <c r="D6">
        <f>IF(Receipt!G6&gt;0,Receipt!G6,IF(Receipt!E6="lb",16*Receipt!D6,IF(Receipt!E6="oz",Receipt!D6,"")))</f>
        <v>12</v>
      </c>
      <c r="E6">
        <v>8</v>
      </c>
      <c r="F6">
        <v>2</v>
      </c>
      <c r="G6">
        <f t="shared" si="0"/>
        <v>12</v>
      </c>
      <c r="H6">
        <f t="shared" si="1"/>
        <v>0</v>
      </c>
      <c r="I6" s="5">
        <f t="shared" si="2"/>
        <v>0</v>
      </c>
      <c r="J6" t="str">
        <f t="shared" si="3"/>
        <v/>
      </c>
    </row>
    <row r="7" spans="1:10" x14ac:dyDescent="0.25">
      <c r="A7" t="str">
        <f>IF(Receipt!B7="","",Receipt!B7)</f>
        <v>Sour Cream</v>
      </c>
      <c r="B7" t="str">
        <f>IF(Receipt!C7="","",Receipt!C7)</f>
        <v>Ingredient</v>
      </c>
      <c r="C7" t="str">
        <f>IF(Receipt!A7="","",Receipt!A7)</f>
        <v>2025-10</v>
      </c>
      <c r="D7">
        <f>IF(Receipt!G7&gt;0,Receipt!G7,IF(Receipt!E7="lb",16*Receipt!D7,IF(Receipt!E7="oz",Receipt!D7,"")))</f>
        <v>16</v>
      </c>
      <c r="E7">
        <v>12</v>
      </c>
      <c r="F7">
        <v>4</v>
      </c>
      <c r="G7">
        <f t="shared" si="0"/>
        <v>16</v>
      </c>
      <c r="H7">
        <f t="shared" si="1"/>
        <v>0</v>
      </c>
      <c r="I7" s="5">
        <f t="shared" si="2"/>
        <v>0</v>
      </c>
      <c r="J7" t="str">
        <f t="shared" si="3"/>
        <v/>
      </c>
    </row>
    <row r="8" spans="1:10" x14ac:dyDescent="0.25">
      <c r="A8" t="str">
        <f>IF(Receipt!B8="","",Receipt!B8)</f>
        <v>Turkey Breast</v>
      </c>
      <c r="B8" t="str">
        <f>IF(Receipt!C8="","",Receipt!C8)</f>
        <v>Ingredient</v>
      </c>
      <c r="C8" t="str">
        <f>IF(Receipt!A8="","",Receipt!A8)</f>
        <v>2025-10</v>
      </c>
      <c r="D8">
        <f>IF(Receipt!G8&gt;0,Receipt!G8,IF(Receipt!E8="lb",16*Receipt!D8,IF(Receipt!E8="oz",Receipt!D8,"")))</f>
        <v>16</v>
      </c>
      <c r="E8">
        <v>6</v>
      </c>
      <c r="F8">
        <v>3</v>
      </c>
      <c r="G8">
        <f t="shared" si="0"/>
        <v>16</v>
      </c>
      <c r="H8">
        <f t="shared" si="1"/>
        <v>0</v>
      </c>
      <c r="I8" s="5">
        <f t="shared" si="2"/>
        <v>0</v>
      </c>
      <c r="J8" t="str">
        <f t="shared" si="3"/>
        <v/>
      </c>
    </row>
    <row r="9" spans="1:10" x14ac:dyDescent="0.25">
      <c r="A9" t="str">
        <f>IF(Receipt!B9="","",Receipt!B9)</f>
        <v>Whiskey</v>
      </c>
      <c r="B9" t="str">
        <f>IF(Receipt!C9="","",Receipt!C9)</f>
        <v>Drink</v>
      </c>
      <c r="C9" t="str">
        <f>IF(Receipt!A9="","",Receipt!A9)</f>
        <v>2025-10</v>
      </c>
      <c r="D9">
        <v>25</v>
      </c>
      <c r="E9">
        <v>3</v>
      </c>
      <c r="F9">
        <v>16</v>
      </c>
      <c r="G9">
        <f t="shared" si="0"/>
        <v>25</v>
      </c>
      <c r="H9">
        <f t="shared" si="1"/>
        <v>0</v>
      </c>
      <c r="I9" s="5">
        <f t="shared" si="2"/>
        <v>0</v>
      </c>
      <c r="J9" t="str">
        <f t="shared" si="3"/>
        <v/>
      </c>
    </row>
    <row r="10" spans="1:10" x14ac:dyDescent="0.25">
      <c r="A10" t="str">
        <f>IF(Receipt!B10="","",Receipt!B10)</f>
        <v>Candy</v>
      </c>
      <c r="B10" t="str">
        <f>IF(Receipt!C10="","",Receipt!C10)</f>
        <v>Snack</v>
      </c>
      <c r="C10" t="str">
        <f>IF(Receipt!A10="","",Receipt!A10)</f>
        <v>2025-10</v>
      </c>
      <c r="D10">
        <f>IF(Receipt!G10&gt;0,Receipt!G10,IF(Receipt!E10="lb",16*Receipt!D10,IF(Receipt!E10="oz",Receipt!D10,"")))</f>
        <v>17</v>
      </c>
      <c r="E10">
        <v>5</v>
      </c>
      <c r="F10">
        <v>5</v>
      </c>
      <c r="G10">
        <f t="shared" si="0"/>
        <v>17</v>
      </c>
      <c r="H10">
        <f t="shared" si="1"/>
        <v>0</v>
      </c>
      <c r="I10" s="5">
        <f t="shared" si="2"/>
        <v>0</v>
      </c>
      <c r="J10" t="str">
        <f t="shared" si="3"/>
        <v/>
      </c>
    </row>
    <row r="11" spans="1:10" x14ac:dyDescent="0.25">
      <c r="A11" t="str">
        <f>IF(Receipt!B11="","",Receipt!B11)</f>
        <v>Coffee Grounds</v>
      </c>
      <c r="B11" t="str">
        <f>IF(Receipt!C11="","",Receipt!C11)</f>
        <v>Drink</v>
      </c>
      <c r="C11" t="str">
        <f>IF(Receipt!A11="","",Receipt!A11)</f>
        <v>2025-10</v>
      </c>
      <c r="D11">
        <f>IF(Receipt!G11&gt;0,Receipt!G11,IF(Receipt!E11="lb",16*Receipt!D11,IF(Receipt!E11="oz",Receipt!D11,"")))</f>
        <v>12</v>
      </c>
      <c r="E11">
        <v>12</v>
      </c>
      <c r="F11">
        <v>8</v>
      </c>
      <c r="G11">
        <f t="shared" si="0"/>
        <v>12</v>
      </c>
      <c r="H11">
        <f t="shared" si="1"/>
        <v>0</v>
      </c>
      <c r="I11" s="5">
        <f t="shared" si="2"/>
        <v>0</v>
      </c>
      <c r="J11" t="str">
        <f t="shared" si="3"/>
        <v/>
      </c>
    </row>
    <row r="12" spans="1:10" x14ac:dyDescent="0.25">
      <c r="A12" t="str">
        <f>IF(Receipt!B12="","",Receipt!B12)</f>
        <v>Milk</v>
      </c>
      <c r="B12" t="str">
        <f>IF(Receipt!C12="","",Receipt!C12)</f>
        <v>Ingredient</v>
      </c>
      <c r="C12" t="str">
        <f>IF(Receipt!A12="","",Receipt!A12)</f>
        <v>2025-10</v>
      </c>
      <c r="D12">
        <f>IF(Receipt!G12&gt;0,Receipt!G12,IF(Receipt!E12="lb",16*Receipt!D12,IF(Receipt!E12="oz",Receipt!D12,"")))</f>
        <v>64</v>
      </c>
      <c r="E12">
        <v>20</v>
      </c>
      <c r="F12">
        <v>2.5</v>
      </c>
      <c r="G12">
        <f t="shared" si="0"/>
        <v>50</v>
      </c>
      <c r="H12">
        <f t="shared" si="1"/>
        <v>14</v>
      </c>
      <c r="I12" s="5">
        <f t="shared" si="2"/>
        <v>0</v>
      </c>
      <c r="J12" t="str">
        <f t="shared" si="3"/>
        <v>Batch-cook or dehydrate to extend shelf life.</v>
      </c>
    </row>
    <row r="13" spans="1:10" x14ac:dyDescent="0.25">
      <c r="A13" t="str">
        <f>IF(Receipt!B13="","",Receipt!B13)</f>
        <v>Onions</v>
      </c>
      <c r="B13" t="str">
        <f>IF(Receipt!C13="","",Receipt!C13)</f>
        <v>Ingredient</v>
      </c>
      <c r="C13" t="str">
        <f>IF(Receipt!A13="","",Receipt!A13)</f>
        <v>2025-10</v>
      </c>
      <c r="D13">
        <f>IF(Receipt!G13&gt;0,Receipt!G13,IF(Receipt!E13="lb",16*Receipt!D13,IF(Receipt!E13="oz",Receipt!D13,"")))</f>
        <v>8</v>
      </c>
      <c r="E13">
        <v>8</v>
      </c>
      <c r="F13">
        <v>2</v>
      </c>
      <c r="G13">
        <f t="shared" si="0"/>
        <v>8</v>
      </c>
      <c r="H13">
        <f t="shared" si="1"/>
        <v>0</v>
      </c>
      <c r="I13" s="5">
        <f t="shared" si="2"/>
        <v>0</v>
      </c>
      <c r="J13" t="str">
        <f t="shared" si="3"/>
        <v/>
      </c>
    </row>
    <row r="14" spans="1:10" x14ac:dyDescent="0.25">
      <c r="A14" t="str">
        <f>IF(Receipt!B14="","",Receipt!B14)</f>
        <v>Bananas</v>
      </c>
      <c r="B14" t="str">
        <f>IF(Receipt!C14="","",Receipt!C14)</f>
        <v>Snack</v>
      </c>
      <c r="C14" t="str">
        <f>IF(Receipt!A14="","",Receipt!A14)</f>
        <v>2025-10</v>
      </c>
      <c r="D14">
        <f>IF(Receipt!G14&gt;0,Receipt!G14,IF(Receipt!E14="lb",16*Receipt!D14,IF(Receipt!E14="oz",Receipt!D14,"")))</f>
        <v>41.92</v>
      </c>
      <c r="E14">
        <v>20</v>
      </c>
      <c r="F14">
        <v>2</v>
      </c>
      <c r="G14">
        <f t="shared" si="0"/>
        <v>40</v>
      </c>
      <c r="H14">
        <f t="shared" si="1"/>
        <v>1.9200000000000017</v>
      </c>
      <c r="I14" s="5">
        <f t="shared" si="2"/>
        <v>0</v>
      </c>
      <c r="J14" t="str">
        <f t="shared" si="3"/>
        <v>Batch-cook or dehydrate to extend shelf life.</v>
      </c>
    </row>
    <row r="15" spans="1:10" x14ac:dyDescent="0.25">
      <c r="A15" t="str">
        <f>IF(Receipt!B15="","",Receipt!B15)</f>
        <v>Butter</v>
      </c>
      <c r="B15" t="str">
        <f>IF(Receipt!C15="","",Receipt!C15)</f>
        <v>Ingredient</v>
      </c>
      <c r="C15" t="str">
        <f>IF(Receipt!A15="","",Receipt!A15)</f>
        <v>2025-10</v>
      </c>
      <c r="D15">
        <v>16</v>
      </c>
      <c r="E15">
        <v>4</v>
      </c>
      <c r="F15">
        <v>4</v>
      </c>
      <c r="G15">
        <f t="shared" si="0"/>
        <v>16</v>
      </c>
      <c r="H15">
        <f t="shared" si="1"/>
        <v>0</v>
      </c>
      <c r="I15" s="5">
        <f t="shared" si="2"/>
        <v>0</v>
      </c>
      <c r="J15" t="str">
        <f t="shared" si="3"/>
        <v/>
      </c>
    </row>
    <row r="16" spans="1:10" x14ac:dyDescent="0.25">
      <c r="A16" t="str">
        <f>IF(Receipt!B16="","",Receipt!B16)</f>
        <v>Veggie/Stock</v>
      </c>
      <c r="B16" t="str">
        <f>IF(Receipt!C16="","",Receipt!C16)</f>
        <v>Ingredient</v>
      </c>
      <c r="C16" t="str">
        <f>IF(Receipt!A16="","",Receipt!A16)</f>
        <v>2025-10</v>
      </c>
      <c r="D16">
        <v>16</v>
      </c>
      <c r="E16">
        <v>6</v>
      </c>
      <c r="F16">
        <v>2</v>
      </c>
      <c r="G16">
        <f t="shared" si="0"/>
        <v>12</v>
      </c>
      <c r="H16">
        <f t="shared" si="1"/>
        <v>4</v>
      </c>
      <c r="I16" s="5">
        <f t="shared" si="2"/>
        <v>0</v>
      </c>
      <c r="J16" t="str">
        <f t="shared" si="3"/>
        <v>Batch-cook or dehydrate to extend shelf life.</v>
      </c>
    </row>
    <row r="17" spans="1:10" x14ac:dyDescent="0.25">
      <c r="A17" t="str">
        <f>IF(Receipt!B17="","",Receipt!B17)</f>
        <v>Chips</v>
      </c>
      <c r="B17" t="str">
        <f>IF(Receipt!C17="","",Receipt!C17)</f>
        <v>Snack</v>
      </c>
      <c r="C17" t="str">
        <f>IF(Receipt!A17="","",Receipt!A17)</f>
        <v>2025-10</v>
      </c>
      <c r="D17">
        <f>IF(Receipt!G17&gt;0,Receipt!G17,IF(Receipt!E17="lb",16*Receipt!D17,IF(Receipt!E17="oz",Receipt!D17,"")))</f>
        <v>10</v>
      </c>
      <c r="E17">
        <v>10</v>
      </c>
      <c r="F17">
        <v>4</v>
      </c>
      <c r="G17">
        <f t="shared" si="0"/>
        <v>10</v>
      </c>
      <c r="H17">
        <f t="shared" si="1"/>
        <v>0</v>
      </c>
      <c r="I17" s="5">
        <f t="shared" si="2"/>
        <v>0</v>
      </c>
      <c r="J17" t="str">
        <f t="shared" si="3"/>
        <v/>
      </c>
    </row>
    <row r="18" spans="1:10" x14ac:dyDescent="0.25">
      <c r="A18" t="str">
        <f>IF(Receipt!B18="","",Receipt!B18)</f>
        <v>Veggies</v>
      </c>
      <c r="B18" t="str">
        <f>IF(Receipt!C18="","",Receipt!C18)</f>
        <v>Ingredient</v>
      </c>
      <c r="C18" t="str">
        <f>IF(Receipt!A18="","",Receipt!A18)</f>
        <v>2025-10</v>
      </c>
      <c r="D18">
        <f>IF(Receipt!G18&gt;0,Receipt!G18,IF(Receipt!E18="lb",16*Receipt!D18,IF(Receipt!E18="oz",Receipt!D18,"")))</f>
        <v>12</v>
      </c>
      <c r="E18">
        <v>10</v>
      </c>
      <c r="F18">
        <v>1.5</v>
      </c>
      <c r="G18">
        <f t="shared" si="0"/>
        <v>12</v>
      </c>
      <c r="H18">
        <f t="shared" si="1"/>
        <v>0</v>
      </c>
      <c r="I18" s="5">
        <f t="shared" si="2"/>
        <v>0</v>
      </c>
      <c r="J18" t="str">
        <f t="shared" si="3"/>
        <v/>
      </c>
    </row>
    <row r="19" spans="1:10" x14ac:dyDescent="0.25">
      <c r="A19" t="str">
        <f>IF(Receipt!B19="","",Receipt!B19)</f>
        <v>Lettuce</v>
      </c>
      <c r="B19" t="str">
        <f>IF(Receipt!C19="","",Receipt!C19)</f>
        <v>Ingredient</v>
      </c>
      <c r="C19" t="str">
        <f>IF(Receipt!A19="","",Receipt!A19)</f>
        <v>2025-10</v>
      </c>
      <c r="D19">
        <f>IF(Receipt!G19&gt;0,Receipt!G19,IF(Receipt!E19="lb",16*Receipt!D19,IF(Receipt!E19="oz",Receipt!D19,"")))</f>
        <v>5</v>
      </c>
      <c r="E19">
        <v>5</v>
      </c>
      <c r="F19">
        <v>1</v>
      </c>
      <c r="G19">
        <f t="shared" si="0"/>
        <v>5</v>
      </c>
      <c r="H19">
        <f t="shared" si="1"/>
        <v>0</v>
      </c>
      <c r="I19" s="5">
        <f t="shared" si="2"/>
        <v>0</v>
      </c>
      <c r="J19" t="str">
        <f t="shared" si="3"/>
        <v/>
      </c>
    </row>
    <row r="20" spans="1:10" x14ac:dyDescent="0.25">
      <c r="A20" t="str">
        <f>IF(Receipt!B20="","",Receipt!B20)</f>
        <v>Zucchini</v>
      </c>
      <c r="B20" t="str">
        <f>IF(Receipt!C20="","",Receipt!C20)</f>
        <v>Ingredient</v>
      </c>
      <c r="C20" t="str">
        <f>IF(Receipt!A20="","",Receipt!A20)</f>
        <v>2025-10</v>
      </c>
      <c r="D20">
        <f>IF(Receipt!G20&gt;0,Receipt!G20,IF(Receipt!E20="lb",16*Receipt!D20,IF(Receipt!E20="oz",Receipt!D20,"")))</f>
        <v>12</v>
      </c>
      <c r="E20">
        <v>6</v>
      </c>
      <c r="F20">
        <v>2</v>
      </c>
      <c r="G20">
        <f t="shared" si="0"/>
        <v>12</v>
      </c>
      <c r="H20">
        <f t="shared" si="1"/>
        <v>0</v>
      </c>
      <c r="I20" s="5">
        <f t="shared" si="2"/>
        <v>0</v>
      </c>
      <c r="J20" t="str">
        <f t="shared" si="3"/>
        <v/>
      </c>
    </row>
    <row r="21" spans="1:10" x14ac:dyDescent="0.25">
      <c r="A21" t="str">
        <f>IF(Receipt!B21="","",Receipt!B21)</f>
        <v>Tomatoes</v>
      </c>
      <c r="B21" t="str">
        <f>IF(Receipt!C21="","",Receipt!C21)</f>
        <v>Ingredient</v>
      </c>
      <c r="C21" t="str">
        <f>IF(Receipt!A21="","",Receipt!A21)</f>
        <v>2025-10</v>
      </c>
      <c r="D21">
        <f>IF(Receipt!G21&gt;0,Receipt!G21,IF(Receipt!E21="lb",16*Receipt!D21,IF(Receipt!E21="oz",Receipt!D21,"")))</f>
        <v>16</v>
      </c>
      <c r="E21">
        <v>10</v>
      </c>
      <c r="F21">
        <v>2</v>
      </c>
      <c r="G21">
        <f t="shared" si="0"/>
        <v>16</v>
      </c>
      <c r="H21">
        <f t="shared" si="1"/>
        <v>0</v>
      </c>
      <c r="I21" s="5">
        <f t="shared" si="2"/>
        <v>0</v>
      </c>
      <c r="J21" t="str">
        <f t="shared" si="3"/>
        <v/>
      </c>
    </row>
    <row r="22" spans="1:10" x14ac:dyDescent="0.25">
      <c r="A22" t="str">
        <f>IF(Receipt!B22="","",Receipt!B22)</f>
        <v>Eggs</v>
      </c>
      <c r="B22" t="str">
        <f>IF(Receipt!C22="","",Receipt!C22)</f>
        <v>Ingredient</v>
      </c>
      <c r="C22" t="str">
        <f>IF(Receipt!A22="","",Receipt!A22)</f>
        <v>2025-10</v>
      </c>
      <c r="D22">
        <f>IF(Receipt!G22&gt;0,Receipt!G22,IF(Receipt!E22="lb",16*Receipt!D22,IF(Receipt!E22="oz",Receipt!D22,"")))</f>
        <v>20</v>
      </c>
      <c r="E22">
        <v>12</v>
      </c>
      <c r="F22">
        <v>3</v>
      </c>
      <c r="G22">
        <f t="shared" si="0"/>
        <v>20</v>
      </c>
      <c r="H22">
        <f t="shared" si="1"/>
        <v>0</v>
      </c>
      <c r="I22" s="5">
        <f t="shared" si="2"/>
        <v>0</v>
      </c>
      <c r="J22" t="str">
        <f t="shared" si="3"/>
        <v/>
      </c>
    </row>
    <row r="23" spans="1:10" x14ac:dyDescent="0.25">
      <c r="A23" t="str">
        <f>IF(Receipt!B23="","",Receipt!B23)</f>
        <v>Bagels</v>
      </c>
      <c r="B23" t="str">
        <f>IF(Receipt!C23="","",Receipt!C23)</f>
        <v>Ingredient</v>
      </c>
      <c r="C23" t="str">
        <f>IF(Receipt!A23="","",Receipt!A23)</f>
        <v>2025-10</v>
      </c>
      <c r="D23">
        <f>IF(Receipt!G23&gt;0,Receipt!G23,IF(Receipt!E23="lb",16*Receipt!D23,IF(Receipt!E23="oz",Receipt!D23,"")))</f>
        <v>20</v>
      </c>
      <c r="E23">
        <v>20</v>
      </c>
      <c r="F23">
        <v>3</v>
      </c>
      <c r="G23">
        <f t="shared" si="0"/>
        <v>20</v>
      </c>
      <c r="H23">
        <f t="shared" si="1"/>
        <v>0</v>
      </c>
      <c r="I23" s="5">
        <f t="shared" si="2"/>
        <v>0</v>
      </c>
      <c r="J23" t="str">
        <f t="shared" si="3"/>
        <v/>
      </c>
    </row>
    <row r="24" spans="1:10" x14ac:dyDescent="0.25">
      <c r="A24" t="str">
        <f>IF(Receipt!B24="","",Receipt!B24)</f>
        <v/>
      </c>
      <c r="B24" t="str">
        <f>IF(Receipt!C24="","",Receipt!C24)</f>
        <v/>
      </c>
      <c r="C24" t="str">
        <f>IF(Receipt!A24="","",Receipt!A24)</f>
        <v/>
      </c>
      <c r="D24" t="str">
        <f>IF(Receipt!G24&gt;0,Receipt!G24,IF(Receipt!E24="lb",16*Receipt!D24,IF(Receipt!E24="oz",Receipt!D24,"")))</f>
        <v/>
      </c>
      <c r="G24" t="str">
        <f t="shared" si="0"/>
        <v/>
      </c>
      <c r="H24" t="str">
        <f t="shared" si="1"/>
        <v/>
      </c>
      <c r="I24" s="5" t="str">
        <f t="shared" si="2"/>
        <v/>
      </c>
      <c r="J24" t="str">
        <f t="shared" si="3"/>
        <v/>
      </c>
    </row>
    <row r="25" spans="1:10" x14ac:dyDescent="0.25">
      <c r="A25" t="str">
        <f>IF(Receipt!B25="","",Receipt!B25)</f>
        <v/>
      </c>
      <c r="B25" t="str">
        <f>IF(Receipt!C25="","",Receipt!C25)</f>
        <v/>
      </c>
      <c r="C25" t="str">
        <f>IF(Receipt!A25="","",Receipt!A25)</f>
        <v/>
      </c>
      <c r="D25" t="str">
        <f>IF(Receipt!G25&gt;0,Receipt!G25,IF(Receipt!E25="lb",16*Receipt!D25,IF(Receipt!E25="oz",Receipt!D25,"")))</f>
        <v/>
      </c>
      <c r="G25" t="str">
        <f t="shared" si="0"/>
        <v/>
      </c>
      <c r="H25" t="str">
        <f t="shared" si="1"/>
        <v/>
      </c>
      <c r="I25" s="5" t="str">
        <f t="shared" si="2"/>
        <v/>
      </c>
      <c r="J25" t="str">
        <f t="shared" si="3"/>
        <v/>
      </c>
    </row>
    <row r="26" spans="1:10" x14ac:dyDescent="0.25">
      <c r="A26" t="str">
        <f>IF(Receipt!B26="","",Receipt!B26)</f>
        <v/>
      </c>
      <c r="B26" t="str">
        <f>IF(Receipt!C26="","",Receipt!C26)</f>
        <v/>
      </c>
      <c r="C26" t="str">
        <f>IF(Receipt!A26="","",Receipt!A26)</f>
        <v/>
      </c>
      <c r="D26" t="str">
        <f>IF(Receipt!G26&gt;0,Receipt!G26,IF(Receipt!E26="lb",16*Receipt!D26,IF(Receipt!E26="oz",Receipt!D26,"")))</f>
        <v/>
      </c>
      <c r="G26" t="str">
        <f t="shared" si="0"/>
        <v/>
      </c>
      <c r="H26" t="str">
        <f t="shared" si="1"/>
        <v/>
      </c>
      <c r="I26" s="5" t="str">
        <f t="shared" si="2"/>
        <v/>
      </c>
      <c r="J26" t="str">
        <f t="shared" si="3"/>
        <v/>
      </c>
    </row>
    <row r="27" spans="1:10" x14ac:dyDescent="0.25">
      <c r="A27" t="str">
        <f>IF(Receipt!B27="","",Receipt!B27)</f>
        <v/>
      </c>
      <c r="B27" t="str">
        <f>IF(Receipt!C27="","",Receipt!C27)</f>
        <v/>
      </c>
      <c r="C27" t="str">
        <f>IF(Receipt!A27="","",Receipt!A27)</f>
        <v/>
      </c>
      <c r="D27" t="str">
        <f>IF(Receipt!G27&gt;0,Receipt!G27,IF(Receipt!E27="lb",16*Receipt!D27,IF(Receipt!E27="oz",Receipt!D27,"")))</f>
        <v/>
      </c>
      <c r="G27" t="str">
        <f t="shared" si="0"/>
        <v/>
      </c>
      <c r="H27" t="str">
        <f t="shared" si="1"/>
        <v/>
      </c>
      <c r="I27" s="5" t="str">
        <f t="shared" si="2"/>
        <v/>
      </c>
      <c r="J27" t="str">
        <f t="shared" si="3"/>
        <v/>
      </c>
    </row>
    <row r="28" spans="1:10" x14ac:dyDescent="0.25">
      <c r="A28" t="str">
        <f>IF(Receipt!B28="","",Receipt!B28)</f>
        <v/>
      </c>
      <c r="B28" t="str">
        <f>IF(Receipt!C28="","",Receipt!C28)</f>
        <v/>
      </c>
      <c r="C28" t="str">
        <f>IF(Receipt!A28="","",Receipt!A28)</f>
        <v/>
      </c>
      <c r="D28" t="str">
        <f>IF(Receipt!G28&gt;0,Receipt!G28,IF(Receipt!E28="lb",16*Receipt!D28,IF(Receipt!E28="oz",Receipt!D28,"")))</f>
        <v/>
      </c>
      <c r="G28" t="str">
        <f t="shared" si="0"/>
        <v/>
      </c>
      <c r="H28" t="str">
        <f t="shared" si="1"/>
        <v/>
      </c>
      <c r="I28" s="5" t="str">
        <f t="shared" si="2"/>
        <v/>
      </c>
      <c r="J28" t="str">
        <f t="shared" si="3"/>
        <v/>
      </c>
    </row>
    <row r="29" spans="1:10" x14ac:dyDescent="0.25">
      <c r="A29" t="str">
        <f>IF(Receipt!B29="","",Receipt!B29)</f>
        <v/>
      </c>
      <c r="B29" t="str">
        <f>IF(Receipt!C29="","",Receipt!C29)</f>
        <v/>
      </c>
      <c r="C29" t="str">
        <f>IF(Receipt!A29="","",Receipt!A29)</f>
        <v/>
      </c>
      <c r="D29" t="str">
        <f>IF(Receipt!G29&gt;0,Receipt!G29,IF(Receipt!E29="lb",16*Receipt!D29,IF(Receipt!E29="oz",Receipt!D29,"")))</f>
        <v/>
      </c>
      <c r="G29" t="str">
        <f t="shared" si="0"/>
        <v/>
      </c>
      <c r="H29" t="str">
        <f t="shared" si="1"/>
        <v/>
      </c>
      <c r="I29" s="5" t="str">
        <f t="shared" si="2"/>
        <v/>
      </c>
      <c r="J29" t="str">
        <f t="shared" si="3"/>
        <v/>
      </c>
    </row>
    <row r="30" spans="1:10" x14ac:dyDescent="0.25">
      <c r="A30" t="str">
        <f>IF(Receipt!B30="","",Receipt!B30)</f>
        <v/>
      </c>
      <c r="B30" t="str">
        <f>IF(Receipt!C30="","",Receipt!C30)</f>
        <v/>
      </c>
      <c r="C30" t="str">
        <f>IF(Receipt!A30="","",Receipt!A30)</f>
        <v/>
      </c>
      <c r="D30" t="str">
        <f>IF(Receipt!G30&gt;0,Receipt!G30,IF(Receipt!E30="lb",16*Receipt!D30,IF(Receipt!E30="oz",Receipt!D30,"")))</f>
        <v/>
      </c>
      <c r="G30" t="str">
        <f t="shared" si="0"/>
        <v/>
      </c>
      <c r="H30" t="str">
        <f t="shared" si="1"/>
        <v/>
      </c>
      <c r="I30" s="5" t="str">
        <f t="shared" si="2"/>
        <v/>
      </c>
      <c r="J30" t="str">
        <f t="shared" si="3"/>
        <v/>
      </c>
    </row>
    <row r="31" spans="1:10" x14ac:dyDescent="0.25">
      <c r="A31" t="str">
        <f>IF(Receipt!B31="","",Receipt!B31)</f>
        <v/>
      </c>
      <c r="B31" t="str">
        <f>IF(Receipt!C31="","",Receipt!C31)</f>
        <v/>
      </c>
      <c r="C31" t="str">
        <f>IF(Receipt!A31="","",Receipt!A31)</f>
        <v/>
      </c>
      <c r="D31" t="str">
        <f>IF(Receipt!G31&gt;0,Receipt!G31,IF(Receipt!E31="lb",16*Receipt!D31,IF(Receipt!E31="oz",Receipt!D31,"")))</f>
        <v/>
      </c>
      <c r="G31" t="str">
        <f t="shared" si="0"/>
        <v/>
      </c>
      <c r="H31" t="str">
        <f t="shared" si="1"/>
        <v/>
      </c>
      <c r="I31" s="5" t="str">
        <f t="shared" si="2"/>
        <v/>
      </c>
      <c r="J31" t="str">
        <f t="shared" si="3"/>
        <v/>
      </c>
    </row>
    <row r="32" spans="1:10" x14ac:dyDescent="0.25">
      <c r="A32" t="str">
        <f>IF(Receipt!B32="","",Receipt!B32)</f>
        <v/>
      </c>
      <c r="B32" t="str">
        <f>IF(Receipt!C32="","",Receipt!C32)</f>
        <v/>
      </c>
      <c r="C32" t="str">
        <f>IF(Receipt!A32="","",Receipt!A32)</f>
        <v/>
      </c>
      <c r="D32" t="str">
        <f>IF(Receipt!G32&gt;0,Receipt!G32,IF(Receipt!E32="lb",16*Receipt!D32,IF(Receipt!E32="oz",Receipt!D32,"")))</f>
        <v/>
      </c>
      <c r="G32" t="str">
        <f t="shared" si="0"/>
        <v/>
      </c>
      <c r="H32" t="str">
        <f t="shared" si="1"/>
        <v/>
      </c>
      <c r="I32" s="5" t="str">
        <f t="shared" si="2"/>
        <v/>
      </c>
      <c r="J32" t="str">
        <f t="shared" si="3"/>
        <v/>
      </c>
    </row>
    <row r="33" spans="1:10" x14ac:dyDescent="0.25">
      <c r="A33" t="str">
        <f>IF(Receipt!B33="","",Receipt!B33)</f>
        <v/>
      </c>
      <c r="B33" t="str">
        <f>IF(Receipt!C33="","",Receipt!C33)</f>
        <v/>
      </c>
      <c r="C33" t="str">
        <f>IF(Receipt!A33="","",Receipt!A33)</f>
        <v/>
      </c>
      <c r="D33" t="str">
        <f>IF(Receipt!G33&gt;0,Receipt!G33,IF(Receipt!E33="lb",16*Receipt!D33,IF(Receipt!E33="oz",Receipt!D33,"")))</f>
        <v/>
      </c>
      <c r="G33" t="str">
        <f t="shared" si="0"/>
        <v/>
      </c>
      <c r="H33" t="str">
        <f t="shared" si="1"/>
        <v/>
      </c>
      <c r="I33" s="5" t="str">
        <f t="shared" si="2"/>
        <v/>
      </c>
      <c r="J33" t="str">
        <f t="shared" si="3"/>
        <v/>
      </c>
    </row>
    <row r="34" spans="1:10" x14ac:dyDescent="0.25">
      <c r="A34" t="str">
        <f>IF(Receipt!B34="","",Receipt!B34)</f>
        <v/>
      </c>
      <c r="B34" t="str">
        <f>IF(Receipt!C34="","",Receipt!C34)</f>
        <v/>
      </c>
      <c r="C34" t="str">
        <f>IF(Receipt!A34="","",Receipt!A34)</f>
        <v/>
      </c>
      <c r="D34" t="str">
        <f>IF(Receipt!G34&gt;0,Receipt!G34,IF(Receipt!E34="lb",16*Receipt!D34,IF(Receipt!E34="oz",Receipt!D34,"")))</f>
        <v/>
      </c>
      <c r="G34" t="str">
        <f t="shared" si="0"/>
        <v/>
      </c>
      <c r="H34" t="str">
        <f t="shared" si="1"/>
        <v/>
      </c>
      <c r="I34" s="5" t="str">
        <f t="shared" si="2"/>
        <v/>
      </c>
      <c r="J34" t="str">
        <f t="shared" si="3"/>
        <v/>
      </c>
    </row>
    <row r="35" spans="1:10" x14ac:dyDescent="0.25">
      <c r="A35" t="str">
        <f>IF(Receipt!B35="","",Receipt!B35)</f>
        <v/>
      </c>
      <c r="B35" t="str">
        <f>IF(Receipt!C35="","",Receipt!C35)</f>
        <v/>
      </c>
      <c r="C35" t="str">
        <f>IF(Receipt!A35="","",Receipt!A35)</f>
        <v/>
      </c>
      <c r="D35" t="str">
        <f>IF(Receipt!G35&gt;0,Receipt!G35,IF(Receipt!E35="lb",16*Receipt!D35,IF(Receipt!E35="oz",Receipt!D35,"")))</f>
        <v/>
      </c>
      <c r="G35" t="str">
        <f t="shared" si="0"/>
        <v/>
      </c>
      <c r="H35" t="str">
        <f t="shared" si="1"/>
        <v/>
      </c>
      <c r="I35" s="5" t="str">
        <f t="shared" si="2"/>
        <v/>
      </c>
      <c r="J35" t="str">
        <f t="shared" si="3"/>
        <v/>
      </c>
    </row>
    <row r="36" spans="1:10" x14ac:dyDescent="0.25">
      <c r="A36" t="str">
        <f>IF(Receipt!B36="","",Receipt!B36)</f>
        <v/>
      </c>
      <c r="B36" t="str">
        <f>IF(Receipt!C36="","",Receipt!C36)</f>
        <v/>
      </c>
      <c r="C36" t="str">
        <f>IF(Receipt!A36="","",Receipt!A36)</f>
        <v/>
      </c>
      <c r="D36" t="str">
        <f>IF(Receipt!G36&gt;0,Receipt!G36,IF(Receipt!E36="lb",16*Receipt!D36,IF(Receipt!E36="oz",Receipt!D36,"")))</f>
        <v/>
      </c>
      <c r="G36" t="str">
        <f t="shared" si="0"/>
        <v/>
      </c>
      <c r="H36" t="str">
        <f t="shared" si="1"/>
        <v/>
      </c>
      <c r="I36" s="5" t="str">
        <f t="shared" si="2"/>
        <v/>
      </c>
      <c r="J36" t="str">
        <f t="shared" si="3"/>
        <v/>
      </c>
    </row>
    <row r="37" spans="1:10" x14ac:dyDescent="0.25">
      <c r="A37" t="str">
        <f>IF(Receipt!B37="","",Receipt!B37)</f>
        <v/>
      </c>
      <c r="B37" t="str">
        <f>IF(Receipt!C37="","",Receipt!C37)</f>
        <v/>
      </c>
      <c r="C37" t="str">
        <f>IF(Receipt!A37="","",Receipt!A37)</f>
        <v/>
      </c>
      <c r="D37" t="str">
        <f>IF(Receipt!G37&gt;0,Receipt!G37,IF(Receipt!E37="lb",16*Receipt!D37,IF(Receipt!E37="oz",Receipt!D37,"")))</f>
        <v/>
      </c>
      <c r="G37" t="str">
        <f t="shared" si="0"/>
        <v/>
      </c>
      <c r="H37" t="str">
        <f t="shared" si="1"/>
        <v/>
      </c>
      <c r="I37" s="5" t="str">
        <f t="shared" si="2"/>
        <v/>
      </c>
      <c r="J37" t="str">
        <f t="shared" si="3"/>
        <v/>
      </c>
    </row>
    <row r="38" spans="1:10" x14ac:dyDescent="0.25">
      <c r="A38" t="str">
        <f>IF(Receipt!B38="","",Receipt!B38)</f>
        <v/>
      </c>
      <c r="B38" t="str">
        <f>IF(Receipt!C38="","",Receipt!C38)</f>
        <v/>
      </c>
      <c r="C38" t="str">
        <f>IF(Receipt!A38="","",Receipt!A38)</f>
        <v/>
      </c>
      <c r="D38" t="str">
        <f>IF(Receipt!G38&gt;0,Receipt!G38,IF(Receipt!E38="lb",16*Receipt!D38,IF(Receipt!E38="oz",Receipt!D38,"")))</f>
        <v/>
      </c>
      <c r="G38" t="str">
        <f t="shared" si="0"/>
        <v/>
      </c>
      <c r="H38" t="str">
        <f t="shared" si="1"/>
        <v/>
      </c>
      <c r="I38" s="5" t="str">
        <f t="shared" si="2"/>
        <v/>
      </c>
      <c r="J38" t="str">
        <f t="shared" si="3"/>
        <v/>
      </c>
    </row>
    <row r="39" spans="1:10" x14ac:dyDescent="0.25">
      <c r="A39" t="str">
        <f>IF(Receipt!B39="","",Receipt!B39)</f>
        <v/>
      </c>
      <c r="B39" t="str">
        <f>IF(Receipt!C39="","",Receipt!C39)</f>
        <v/>
      </c>
      <c r="C39" t="str">
        <f>IF(Receipt!A39="","",Receipt!A39)</f>
        <v/>
      </c>
      <c r="D39" t="str">
        <f>IF(Receipt!G39&gt;0,Receipt!G39,IF(Receipt!E39="lb",16*Receipt!D39,IF(Receipt!E39="oz",Receipt!D39,"")))</f>
        <v/>
      </c>
      <c r="G39" t="str">
        <f t="shared" si="0"/>
        <v/>
      </c>
      <c r="H39" t="str">
        <f t="shared" si="1"/>
        <v/>
      </c>
      <c r="I39" s="5" t="str">
        <f t="shared" si="2"/>
        <v/>
      </c>
      <c r="J39" t="str">
        <f t="shared" si="3"/>
        <v/>
      </c>
    </row>
    <row r="40" spans="1:10" x14ac:dyDescent="0.25">
      <c r="A40" t="str">
        <f>IF(Receipt!B40="","",Receipt!B40)</f>
        <v/>
      </c>
      <c r="B40" t="str">
        <f>IF(Receipt!C40="","",Receipt!C40)</f>
        <v/>
      </c>
      <c r="C40" t="str">
        <f>IF(Receipt!A40="","",Receipt!A40)</f>
        <v/>
      </c>
      <c r="D40" t="str">
        <f>IF(Receipt!G40&gt;0,Receipt!G40,IF(Receipt!E40="lb",16*Receipt!D40,IF(Receipt!E40="oz",Receipt!D40,"")))</f>
        <v/>
      </c>
      <c r="G40" t="str">
        <f t="shared" si="0"/>
        <v/>
      </c>
      <c r="H40" t="str">
        <f t="shared" si="1"/>
        <v/>
      </c>
      <c r="I40" s="5" t="str">
        <f t="shared" si="2"/>
        <v/>
      </c>
      <c r="J40" t="str">
        <f t="shared" si="3"/>
        <v/>
      </c>
    </row>
    <row r="41" spans="1:10" x14ac:dyDescent="0.25">
      <c r="A41" t="str">
        <f>IF(Receipt!B41="","",Receipt!B41)</f>
        <v/>
      </c>
      <c r="B41" t="str">
        <f>IF(Receipt!C41="","",Receipt!C41)</f>
        <v/>
      </c>
      <c r="C41" t="str">
        <f>IF(Receipt!A41="","",Receipt!A41)</f>
        <v/>
      </c>
      <c r="D41" t="str">
        <f>IF(Receipt!G41&gt;0,Receipt!G41,IF(Receipt!E41="lb",16*Receipt!D41,IF(Receipt!E41="oz",Receipt!D41,"")))</f>
        <v/>
      </c>
      <c r="G41" t="str">
        <f t="shared" si="0"/>
        <v/>
      </c>
      <c r="H41" t="str">
        <f t="shared" si="1"/>
        <v/>
      </c>
      <c r="I41" s="5" t="str">
        <f t="shared" si="2"/>
        <v/>
      </c>
      <c r="J41" t="str">
        <f t="shared" si="3"/>
        <v/>
      </c>
    </row>
    <row r="42" spans="1:10" x14ac:dyDescent="0.25">
      <c r="A42" t="str">
        <f>IF(Receipt!B42="","",Receipt!B42)</f>
        <v/>
      </c>
      <c r="B42" t="str">
        <f>IF(Receipt!C42="","",Receipt!C42)</f>
        <v/>
      </c>
      <c r="C42" t="str">
        <f>IF(Receipt!A42="","",Receipt!A42)</f>
        <v/>
      </c>
      <c r="D42" t="str">
        <f>IF(Receipt!G42&gt;0,Receipt!G42,IF(Receipt!E42="lb",16*Receipt!D42,IF(Receipt!E42="oz",Receipt!D42,"")))</f>
        <v/>
      </c>
      <c r="G42" t="str">
        <f t="shared" si="0"/>
        <v/>
      </c>
      <c r="H42" t="str">
        <f t="shared" si="1"/>
        <v/>
      </c>
      <c r="I42" s="5" t="str">
        <f t="shared" si="2"/>
        <v/>
      </c>
      <c r="J42" t="str">
        <f t="shared" si="3"/>
        <v/>
      </c>
    </row>
    <row r="43" spans="1:10" x14ac:dyDescent="0.25">
      <c r="A43" t="str">
        <f>IF(Receipt!B43="","",Receipt!B43)</f>
        <v/>
      </c>
      <c r="B43" t="str">
        <f>IF(Receipt!C43="","",Receipt!C43)</f>
        <v/>
      </c>
      <c r="C43" t="str">
        <f>IF(Receipt!A43="","",Receipt!A43)</f>
        <v/>
      </c>
      <c r="D43" t="str">
        <f>IF(Receipt!G43&gt;0,Receipt!G43,IF(Receipt!E43="lb",16*Receipt!D43,IF(Receipt!E43="oz",Receipt!D43,"")))</f>
        <v/>
      </c>
      <c r="G43" t="str">
        <f t="shared" si="0"/>
        <v/>
      </c>
      <c r="H43" t="str">
        <f t="shared" si="1"/>
        <v/>
      </c>
      <c r="I43" s="5" t="str">
        <f t="shared" si="2"/>
        <v/>
      </c>
      <c r="J43" t="str">
        <f t="shared" si="3"/>
        <v/>
      </c>
    </row>
    <row r="44" spans="1:10" x14ac:dyDescent="0.25">
      <c r="A44" t="str">
        <f>IF(Receipt!B44="","",Receipt!B44)</f>
        <v/>
      </c>
      <c r="B44" t="str">
        <f>IF(Receipt!C44="","",Receipt!C44)</f>
        <v/>
      </c>
      <c r="C44" t="str">
        <f>IF(Receipt!A44="","",Receipt!A44)</f>
        <v/>
      </c>
      <c r="D44" t="str">
        <f>IF(Receipt!G44&gt;0,Receipt!G44,IF(Receipt!E44="lb",16*Receipt!D44,IF(Receipt!E44="oz",Receipt!D44,"")))</f>
        <v/>
      </c>
      <c r="G44" t="str">
        <f t="shared" si="0"/>
        <v/>
      </c>
      <c r="H44" t="str">
        <f t="shared" si="1"/>
        <v/>
      </c>
      <c r="I44" s="5" t="str">
        <f t="shared" si="2"/>
        <v/>
      </c>
      <c r="J44" t="str">
        <f t="shared" si="3"/>
        <v/>
      </c>
    </row>
    <row r="45" spans="1:10" x14ac:dyDescent="0.25">
      <c r="A45" t="str">
        <f>IF(Receipt!B45="","",Receipt!B45)</f>
        <v/>
      </c>
      <c r="B45" t="str">
        <f>IF(Receipt!C45="","",Receipt!C45)</f>
        <v/>
      </c>
      <c r="C45" t="str">
        <f>IF(Receipt!A45="","",Receipt!A45)</f>
        <v/>
      </c>
      <c r="D45" t="str">
        <f>IF(Receipt!G45&gt;0,Receipt!G45,IF(Receipt!E45="lb",16*Receipt!D45,IF(Receipt!E45="oz",Receipt!D45,"")))</f>
        <v/>
      </c>
      <c r="G45" t="str">
        <f t="shared" si="0"/>
        <v/>
      </c>
      <c r="H45" t="str">
        <f t="shared" si="1"/>
        <v/>
      </c>
      <c r="I45" s="5" t="str">
        <f t="shared" si="2"/>
        <v/>
      </c>
      <c r="J45" t="str">
        <f t="shared" si="3"/>
        <v/>
      </c>
    </row>
    <row r="46" spans="1:10" x14ac:dyDescent="0.25">
      <c r="A46" t="str">
        <f>IF(Receipt!B46="","",Receipt!B46)</f>
        <v/>
      </c>
      <c r="B46" t="str">
        <f>IF(Receipt!C46="","",Receipt!C46)</f>
        <v/>
      </c>
      <c r="C46" t="str">
        <f>IF(Receipt!A46="","",Receipt!A46)</f>
        <v/>
      </c>
      <c r="D46" t="str">
        <f>IF(Receipt!G46&gt;0,Receipt!G46,IF(Receipt!E46="lb",16*Receipt!D46,IF(Receipt!E46="oz",Receipt!D46,"")))</f>
        <v/>
      </c>
      <c r="G46" t="str">
        <f t="shared" si="0"/>
        <v/>
      </c>
      <c r="H46" t="str">
        <f t="shared" si="1"/>
        <v/>
      </c>
      <c r="I46" s="5" t="str">
        <f t="shared" si="2"/>
        <v/>
      </c>
      <c r="J46" t="str">
        <f t="shared" si="3"/>
        <v/>
      </c>
    </row>
    <row r="47" spans="1:10" x14ac:dyDescent="0.25">
      <c r="A47" t="str">
        <f>IF(Receipt!B47="","",Receipt!B47)</f>
        <v/>
      </c>
      <c r="B47" t="str">
        <f>IF(Receipt!C47="","",Receipt!C47)</f>
        <v/>
      </c>
      <c r="C47" t="str">
        <f>IF(Receipt!A47="","",Receipt!A47)</f>
        <v/>
      </c>
      <c r="D47" t="str">
        <f>IF(Receipt!G47&gt;0,Receipt!G47,IF(Receipt!E47="lb",16*Receipt!D47,IF(Receipt!E47="oz",Receipt!D47,"")))</f>
        <v/>
      </c>
      <c r="G47" t="str">
        <f t="shared" si="0"/>
        <v/>
      </c>
      <c r="H47" t="str">
        <f t="shared" si="1"/>
        <v/>
      </c>
      <c r="I47" s="5" t="str">
        <f t="shared" si="2"/>
        <v/>
      </c>
      <c r="J47" t="str">
        <f t="shared" si="3"/>
        <v/>
      </c>
    </row>
    <row r="48" spans="1:10" x14ac:dyDescent="0.25">
      <c r="A48" t="str">
        <f>IF(Receipt!B48="","",Receipt!B48)</f>
        <v/>
      </c>
      <c r="B48" t="str">
        <f>IF(Receipt!C48="","",Receipt!C48)</f>
        <v/>
      </c>
      <c r="C48" t="str">
        <f>IF(Receipt!A48="","",Receipt!A48)</f>
        <v/>
      </c>
      <c r="D48" t="str">
        <f>IF(Receipt!G48&gt;0,Receipt!G48,IF(Receipt!E48="lb",16*Receipt!D48,IF(Receipt!E48="oz",Receipt!D48,"")))</f>
        <v/>
      </c>
      <c r="G48" t="str">
        <f t="shared" si="0"/>
        <v/>
      </c>
      <c r="H48" t="str">
        <f t="shared" si="1"/>
        <v/>
      </c>
      <c r="I48" s="5" t="str">
        <f t="shared" si="2"/>
        <v/>
      </c>
      <c r="J48" t="str">
        <f t="shared" si="3"/>
        <v/>
      </c>
    </row>
    <row r="49" spans="1:10" x14ac:dyDescent="0.25">
      <c r="A49" t="str">
        <f>IF(Receipt!B49="","",Receipt!B49)</f>
        <v/>
      </c>
      <c r="B49" t="str">
        <f>IF(Receipt!C49="","",Receipt!C49)</f>
        <v/>
      </c>
      <c r="C49" t="str">
        <f>IF(Receipt!A49="","",Receipt!A49)</f>
        <v/>
      </c>
      <c r="D49" t="str">
        <f>IF(Receipt!G49&gt;0,Receipt!G49,IF(Receipt!E49="lb",16*Receipt!D49,IF(Receipt!E49="oz",Receipt!D49,"")))</f>
        <v/>
      </c>
      <c r="G49" t="str">
        <f t="shared" si="0"/>
        <v/>
      </c>
      <c r="H49" t="str">
        <f t="shared" si="1"/>
        <v/>
      </c>
      <c r="I49" s="5" t="str">
        <f t="shared" si="2"/>
        <v/>
      </c>
      <c r="J49" t="str">
        <f t="shared" si="3"/>
        <v/>
      </c>
    </row>
    <row r="50" spans="1:10" x14ac:dyDescent="0.25">
      <c r="A50" t="str">
        <f>IF(Receipt!B50="","",Receipt!B50)</f>
        <v/>
      </c>
      <c r="B50" t="str">
        <f>IF(Receipt!C50="","",Receipt!C50)</f>
        <v/>
      </c>
      <c r="C50" t="str">
        <f>IF(Receipt!A50="","",Receipt!A50)</f>
        <v/>
      </c>
      <c r="D50" t="str">
        <f>IF(Receipt!G50&gt;0,Receipt!G50,IF(Receipt!E50="lb",16*Receipt!D50,IF(Receipt!E50="oz",Receipt!D50,"")))</f>
        <v/>
      </c>
      <c r="G50" t="str">
        <f t="shared" si="0"/>
        <v/>
      </c>
      <c r="H50" t="str">
        <f t="shared" si="1"/>
        <v/>
      </c>
      <c r="I50" s="5" t="str">
        <f t="shared" si="2"/>
        <v/>
      </c>
      <c r="J50" t="str">
        <f t="shared" si="3"/>
        <v/>
      </c>
    </row>
    <row r="51" spans="1:10" x14ac:dyDescent="0.25">
      <c r="A51" t="str">
        <f>IF(Receipt!B51="","",Receipt!B51)</f>
        <v/>
      </c>
      <c r="B51" t="str">
        <f>IF(Receipt!C51="","",Receipt!C51)</f>
        <v/>
      </c>
      <c r="C51" t="str">
        <f>IF(Receipt!A51="","",Receipt!A51)</f>
        <v/>
      </c>
      <c r="D51" t="str">
        <f>IF(Receipt!G51&gt;0,Receipt!G51,IF(Receipt!E51="lb",16*Receipt!D51,IF(Receipt!E51="oz",Receipt!D51,"")))</f>
        <v/>
      </c>
      <c r="G51" t="str">
        <f t="shared" si="0"/>
        <v/>
      </c>
      <c r="H51" t="str">
        <f t="shared" si="1"/>
        <v/>
      </c>
      <c r="I51" s="5" t="str">
        <f t="shared" si="2"/>
        <v/>
      </c>
      <c r="J51" t="str">
        <f t="shared" si="3"/>
        <v/>
      </c>
    </row>
    <row r="52" spans="1:10" x14ac:dyDescent="0.25">
      <c r="A52" t="str">
        <f>IF(Receipt!B52="","",Receipt!B52)</f>
        <v/>
      </c>
      <c r="B52" t="str">
        <f>IF(Receipt!C52="","",Receipt!C52)</f>
        <v/>
      </c>
      <c r="C52" t="str">
        <f>IF(Receipt!A52="","",Receipt!A52)</f>
        <v/>
      </c>
      <c r="D52" t="str">
        <f>IF(Receipt!G52&gt;0,Receipt!G52,IF(Receipt!E52="lb",16*Receipt!D52,IF(Receipt!E52="oz",Receipt!D52,"")))</f>
        <v/>
      </c>
      <c r="G52" t="str">
        <f t="shared" si="0"/>
        <v/>
      </c>
      <c r="H52" t="str">
        <f t="shared" si="1"/>
        <v/>
      </c>
      <c r="I52" s="5" t="str">
        <f t="shared" si="2"/>
        <v/>
      </c>
      <c r="J52" t="str">
        <f t="shared" si="3"/>
        <v/>
      </c>
    </row>
    <row r="53" spans="1:10" x14ac:dyDescent="0.25">
      <c r="A53" t="str">
        <f>IF(Receipt!B53="","",Receipt!B53)</f>
        <v/>
      </c>
      <c r="B53" t="str">
        <f>IF(Receipt!C53="","",Receipt!C53)</f>
        <v/>
      </c>
      <c r="C53" t="str">
        <f>IF(Receipt!A53="","",Receipt!A53)</f>
        <v/>
      </c>
      <c r="D53" t="str">
        <f>IF(Receipt!G53&gt;0,Receipt!G53,IF(Receipt!E53="lb",16*Receipt!D53,IF(Receipt!E53="oz",Receipt!D53,"")))</f>
        <v/>
      </c>
      <c r="G53" t="str">
        <f t="shared" si="0"/>
        <v/>
      </c>
      <c r="H53" t="str">
        <f t="shared" si="1"/>
        <v/>
      </c>
      <c r="I53" s="5" t="str">
        <f t="shared" si="2"/>
        <v/>
      </c>
      <c r="J53" t="str">
        <f t="shared" si="3"/>
        <v/>
      </c>
    </row>
    <row r="54" spans="1:10" x14ac:dyDescent="0.25">
      <c r="A54" t="str">
        <f>IF(Receipt!B54="","",Receipt!B54)</f>
        <v/>
      </c>
      <c r="B54" t="str">
        <f>IF(Receipt!C54="","",Receipt!C54)</f>
        <v/>
      </c>
      <c r="C54" t="str">
        <f>IF(Receipt!A54="","",Receipt!A54)</f>
        <v/>
      </c>
      <c r="D54" t="str">
        <f>IF(Receipt!G54&gt;0,Receipt!G54,IF(Receipt!E54="lb",16*Receipt!D54,IF(Receipt!E54="oz",Receipt!D54,"")))</f>
        <v/>
      </c>
      <c r="G54" t="str">
        <f t="shared" si="0"/>
        <v/>
      </c>
      <c r="H54" t="str">
        <f t="shared" si="1"/>
        <v/>
      </c>
      <c r="I54" s="5" t="str">
        <f t="shared" si="2"/>
        <v/>
      </c>
      <c r="J54" t="str">
        <f t="shared" si="3"/>
        <v/>
      </c>
    </row>
    <row r="55" spans="1:10" x14ac:dyDescent="0.25">
      <c r="A55" t="str">
        <f>IF(Receipt!B55="","",Receipt!B55)</f>
        <v/>
      </c>
      <c r="B55" t="str">
        <f>IF(Receipt!C55="","",Receipt!C55)</f>
        <v/>
      </c>
      <c r="C55" t="str">
        <f>IF(Receipt!A55="","",Receipt!A55)</f>
        <v/>
      </c>
      <c r="D55" t="str">
        <f>IF(Receipt!G55&gt;0,Receipt!G55,IF(Receipt!E55="lb",16*Receipt!D55,IF(Receipt!E55="oz",Receipt!D55,"")))</f>
        <v/>
      </c>
      <c r="G55" t="str">
        <f t="shared" si="0"/>
        <v/>
      </c>
      <c r="H55" t="str">
        <f t="shared" si="1"/>
        <v/>
      </c>
      <c r="I55" s="5" t="str">
        <f t="shared" si="2"/>
        <v/>
      </c>
      <c r="J55" t="str">
        <f t="shared" si="3"/>
        <v/>
      </c>
    </row>
    <row r="56" spans="1:10" x14ac:dyDescent="0.25">
      <c r="A56" t="str">
        <f>IF(Receipt!B56="","",Receipt!B56)</f>
        <v/>
      </c>
      <c r="B56" t="str">
        <f>IF(Receipt!C56="","",Receipt!C56)</f>
        <v/>
      </c>
      <c r="C56" t="str">
        <f>IF(Receipt!A56="","",Receipt!A56)</f>
        <v/>
      </c>
      <c r="D56" t="str">
        <f>IF(Receipt!G56&gt;0,Receipt!G56,IF(Receipt!E56="lb",16*Receipt!D56,IF(Receipt!E56="oz",Receipt!D56,"")))</f>
        <v/>
      </c>
      <c r="G56" t="str">
        <f t="shared" si="0"/>
        <v/>
      </c>
      <c r="H56" t="str">
        <f t="shared" si="1"/>
        <v/>
      </c>
      <c r="I56" s="5" t="str">
        <f t="shared" si="2"/>
        <v/>
      </c>
      <c r="J56" t="str">
        <f t="shared" si="3"/>
        <v/>
      </c>
    </row>
    <row r="57" spans="1:10" x14ac:dyDescent="0.25">
      <c r="A57" t="str">
        <f>IF(Receipt!B57="","",Receipt!B57)</f>
        <v/>
      </c>
      <c r="B57" t="str">
        <f>IF(Receipt!C57="","",Receipt!C57)</f>
        <v/>
      </c>
      <c r="C57" t="str">
        <f>IF(Receipt!A57="","",Receipt!A57)</f>
        <v/>
      </c>
      <c r="D57" t="str">
        <f>IF(Receipt!G57&gt;0,Receipt!G57,IF(Receipt!E57="lb",16*Receipt!D57,IF(Receipt!E57="oz",Receipt!D57,"")))</f>
        <v/>
      </c>
      <c r="G57" t="str">
        <f t="shared" si="0"/>
        <v/>
      </c>
      <c r="H57" t="str">
        <f t="shared" si="1"/>
        <v/>
      </c>
      <c r="I57" s="5" t="str">
        <f t="shared" si="2"/>
        <v/>
      </c>
      <c r="J57" t="str">
        <f t="shared" si="3"/>
        <v/>
      </c>
    </row>
    <row r="58" spans="1:10" x14ac:dyDescent="0.25">
      <c r="A58" t="str">
        <f>IF(Receipt!B58="","",Receipt!B58)</f>
        <v/>
      </c>
      <c r="B58" t="str">
        <f>IF(Receipt!C58="","",Receipt!C58)</f>
        <v/>
      </c>
      <c r="C58" t="str">
        <f>IF(Receipt!A58="","",Receipt!A58)</f>
        <v/>
      </c>
      <c r="D58" t="str">
        <f>IF(Receipt!G58&gt;0,Receipt!G58,IF(Receipt!E58="lb",16*Receipt!D58,IF(Receipt!E58="oz",Receipt!D58,"")))</f>
        <v/>
      </c>
      <c r="G58" t="str">
        <f t="shared" si="0"/>
        <v/>
      </c>
      <c r="H58" t="str">
        <f t="shared" si="1"/>
        <v/>
      </c>
      <c r="I58" s="5" t="str">
        <f t="shared" si="2"/>
        <v/>
      </c>
      <c r="J58" t="str">
        <f t="shared" si="3"/>
        <v/>
      </c>
    </row>
    <row r="59" spans="1:10" x14ac:dyDescent="0.25">
      <c r="A59" t="str">
        <f>IF(Receipt!B59="","",Receipt!B59)</f>
        <v/>
      </c>
      <c r="B59" t="str">
        <f>IF(Receipt!C59="","",Receipt!C59)</f>
        <v/>
      </c>
      <c r="C59" t="str">
        <f>IF(Receipt!A59="","",Receipt!A59)</f>
        <v/>
      </c>
      <c r="D59" t="str">
        <f>IF(Receipt!G59&gt;0,Receipt!G59,IF(Receipt!E59="lb",16*Receipt!D59,IF(Receipt!E59="oz",Receipt!D59,"")))</f>
        <v/>
      </c>
      <c r="G59" t="str">
        <f t="shared" si="0"/>
        <v/>
      </c>
      <c r="H59" t="str">
        <f t="shared" si="1"/>
        <v/>
      </c>
      <c r="I59" s="5" t="str">
        <f t="shared" si="2"/>
        <v/>
      </c>
      <c r="J59" t="str">
        <f t="shared" si="3"/>
        <v/>
      </c>
    </row>
    <row r="60" spans="1:10" x14ac:dyDescent="0.25">
      <c r="A60" t="str">
        <f>IF(Receipt!B60="","",Receipt!B60)</f>
        <v/>
      </c>
      <c r="B60" t="str">
        <f>IF(Receipt!C60="","",Receipt!C60)</f>
        <v/>
      </c>
      <c r="C60" t="str">
        <f>IF(Receipt!A60="","",Receipt!A60)</f>
        <v/>
      </c>
      <c r="D60" t="str">
        <f>IF(Receipt!G60&gt;0,Receipt!G60,IF(Receipt!E60="lb",16*Receipt!D60,IF(Receipt!E60="oz",Receipt!D60,"")))</f>
        <v/>
      </c>
      <c r="G60" t="str">
        <f t="shared" si="0"/>
        <v/>
      </c>
      <c r="H60" t="str">
        <f t="shared" si="1"/>
        <v/>
      </c>
      <c r="I60" s="5" t="str">
        <f t="shared" si="2"/>
        <v/>
      </c>
      <c r="J60" t="str">
        <f t="shared" si="3"/>
        <v/>
      </c>
    </row>
    <row r="61" spans="1:10" x14ac:dyDescent="0.25">
      <c r="A61" t="str">
        <f>IF(Receipt!B61="","",Receipt!B61)</f>
        <v/>
      </c>
      <c r="B61" t="str">
        <f>IF(Receipt!C61="","",Receipt!C61)</f>
        <v/>
      </c>
      <c r="C61" t="str">
        <f>IF(Receipt!A61="","",Receipt!A61)</f>
        <v/>
      </c>
      <c r="D61" t="str">
        <f>IF(Receipt!G61&gt;0,Receipt!G61,IF(Receipt!E61="lb",16*Receipt!D61,IF(Receipt!E61="oz",Receipt!D61,"")))</f>
        <v/>
      </c>
      <c r="G61" t="str">
        <f t="shared" si="0"/>
        <v/>
      </c>
      <c r="H61" t="str">
        <f t="shared" si="1"/>
        <v/>
      </c>
      <c r="I61" s="5" t="str">
        <f t="shared" si="2"/>
        <v/>
      </c>
      <c r="J61" t="str">
        <f t="shared" si="3"/>
        <v/>
      </c>
    </row>
    <row r="62" spans="1:10" x14ac:dyDescent="0.25">
      <c r="A62" t="str">
        <f>IF(Receipt!B62="","",Receipt!B62)</f>
        <v/>
      </c>
      <c r="B62" t="str">
        <f>IF(Receipt!C62="","",Receipt!C62)</f>
        <v/>
      </c>
      <c r="C62" t="str">
        <f>IF(Receipt!A62="","",Receipt!A62)</f>
        <v/>
      </c>
      <c r="D62" t="str">
        <f>IF(Receipt!G62&gt;0,Receipt!G62,IF(Receipt!E62="lb",16*Receipt!D62,IF(Receipt!E62="oz",Receipt!D62,"")))</f>
        <v/>
      </c>
      <c r="G62" t="str">
        <f t="shared" si="0"/>
        <v/>
      </c>
      <c r="H62" t="str">
        <f t="shared" si="1"/>
        <v/>
      </c>
      <c r="I62" s="5" t="str">
        <f t="shared" si="2"/>
        <v/>
      </c>
      <c r="J62" t="str">
        <f t="shared" si="3"/>
        <v/>
      </c>
    </row>
    <row r="63" spans="1:10" x14ac:dyDescent="0.25">
      <c r="A63" t="str">
        <f>IF(Receipt!B63="","",Receipt!B63)</f>
        <v/>
      </c>
      <c r="B63" t="str">
        <f>IF(Receipt!C63="","",Receipt!C63)</f>
        <v/>
      </c>
      <c r="C63" t="str">
        <f>IF(Receipt!A63="","",Receipt!A63)</f>
        <v/>
      </c>
      <c r="D63" t="str">
        <f>IF(Receipt!G63&gt;0,Receipt!G63,IF(Receipt!E63="lb",16*Receipt!D63,IF(Receipt!E63="oz",Receipt!D63,"")))</f>
        <v/>
      </c>
      <c r="G63" t="str">
        <f t="shared" si="0"/>
        <v/>
      </c>
      <c r="H63" t="str">
        <f t="shared" si="1"/>
        <v/>
      </c>
      <c r="I63" s="5" t="str">
        <f t="shared" si="2"/>
        <v/>
      </c>
      <c r="J63" t="str">
        <f t="shared" si="3"/>
        <v/>
      </c>
    </row>
    <row r="64" spans="1:10" x14ac:dyDescent="0.25">
      <c r="A64" t="str">
        <f>IF(Receipt!B64="","",Receipt!B64)</f>
        <v/>
      </c>
      <c r="B64" t="str">
        <f>IF(Receipt!C64="","",Receipt!C64)</f>
        <v/>
      </c>
      <c r="C64" t="str">
        <f>IF(Receipt!A64="","",Receipt!A64)</f>
        <v/>
      </c>
      <c r="D64" t="str">
        <f>IF(Receipt!G64&gt;0,Receipt!G64,IF(Receipt!E64="lb",16*Receipt!D64,IF(Receipt!E64="oz",Receipt!D64,"")))</f>
        <v/>
      </c>
      <c r="G64" t="str">
        <f t="shared" si="0"/>
        <v/>
      </c>
      <c r="H64" t="str">
        <f t="shared" si="1"/>
        <v/>
      </c>
      <c r="I64" s="5" t="str">
        <f t="shared" si="2"/>
        <v/>
      </c>
      <c r="J64" t="str">
        <f t="shared" si="3"/>
        <v/>
      </c>
    </row>
    <row r="65" spans="1:10" x14ac:dyDescent="0.25">
      <c r="A65" t="str">
        <f>IF(Receipt!B65="","",Receipt!B65)</f>
        <v/>
      </c>
      <c r="B65" t="str">
        <f>IF(Receipt!C65="","",Receipt!C65)</f>
        <v/>
      </c>
      <c r="C65" t="str">
        <f>IF(Receipt!A65="","",Receipt!A65)</f>
        <v/>
      </c>
      <c r="D65" t="str">
        <f>IF(Receipt!G65&gt;0,Receipt!G65,IF(Receipt!E65="lb",16*Receipt!D65,IF(Receipt!E65="oz",Receipt!D65,"")))</f>
        <v/>
      </c>
      <c r="G65" t="str">
        <f t="shared" si="0"/>
        <v/>
      </c>
      <c r="H65" t="str">
        <f t="shared" si="1"/>
        <v/>
      </c>
      <c r="I65" s="5" t="str">
        <f t="shared" si="2"/>
        <v/>
      </c>
      <c r="J65" t="str">
        <f t="shared" si="3"/>
        <v/>
      </c>
    </row>
    <row r="66" spans="1:10" x14ac:dyDescent="0.25">
      <c r="A66" t="str">
        <f>IF(Receipt!B66="","",Receipt!B66)</f>
        <v/>
      </c>
      <c r="B66" t="str">
        <f>IF(Receipt!C66="","",Receipt!C66)</f>
        <v/>
      </c>
      <c r="C66" t="str">
        <f>IF(Receipt!A66="","",Receipt!A66)</f>
        <v/>
      </c>
      <c r="D66" t="str">
        <f>IF(Receipt!G66&gt;0,Receipt!G66,IF(Receipt!E66="lb",16*Receipt!D66,IF(Receipt!E66="oz",Receipt!D66,"")))</f>
        <v/>
      </c>
      <c r="G66" t="str">
        <f t="shared" ref="G66:G129" si="4">IF(OR(D66="",E66="",F66=""),"",MIN(D66,E66*F66))</f>
        <v/>
      </c>
      <c r="H66" t="str">
        <f t="shared" ref="H66:H129" si="5">IF(G66="","", D66-G66)</f>
        <v/>
      </c>
      <c r="I66" s="5" t="str">
        <f t="shared" ref="I66:I129" si="6">IF(H66="","", H66 * 0)</f>
        <v/>
      </c>
      <c r="J66" t="str">
        <f t="shared" ref="J66:J129" si="7">IF(H66="", "", IF(H66&gt;0,
IF(B66="Veggies","Chop &amp; freeze within 48h; batch soups/stir-fries.",
IF(B66="Meat (cooked)","Freeze portions day 1; label dates.",
IF(B66="Cheese","Shred &amp; freeze; use in sauces.",
IF(B66="Bread","Freeze slices; toast from frozen.","Batch-cook or dehydrate to extend shelf life.")))),"") )</f>
        <v/>
      </c>
    </row>
    <row r="67" spans="1:10" x14ac:dyDescent="0.25">
      <c r="A67" t="str">
        <f>IF(Receipt!B67="","",Receipt!B67)</f>
        <v/>
      </c>
      <c r="B67" t="str">
        <f>IF(Receipt!C67="","",Receipt!C67)</f>
        <v/>
      </c>
      <c r="C67" t="str">
        <f>IF(Receipt!A67="","",Receipt!A67)</f>
        <v/>
      </c>
      <c r="D67" t="str">
        <f>IF(Receipt!G67&gt;0,Receipt!G67,IF(Receipt!E67="lb",16*Receipt!D67,IF(Receipt!E67="oz",Receipt!D67,"")))</f>
        <v/>
      </c>
      <c r="G67" t="str">
        <f t="shared" si="4"/>
        <v/>
      </c>
      <c r="H67" t="str">
        <f t="shared" si="5"/>
        <v/>
      </c>
      <c r="I67" s="5" t="str">
        <f t="shared" si="6"/>
        <v/>
      </c>
      <c r="J67" t="str">
        <f t="shared" si="7"/>
        <v/>
      </c>
    </row>
    <row r="68" spans="1:10" x14ac:dyDescent="0.25">
      <c r="A68" t="str">
        <f>IF(Receipt!B68="","",Receipt!B68)</f>
        <v/>
      </c>
      <c r="B68" t="str">
        <f>IF(Receipt!C68="","",Receipt!C68)</f>
        <v/>
      </c>
      <c r="C68" t="str">
        <f>IF(Receipt!A68="","",Receipt!A68)</f>
        <v/>
      </c>
      <c r="D68" t="str">
        <f>IF(Receipt!G68&gt;0,Receipt!G68,IF(Receipt!E68="lb",16*Receipt!D68,IF(Receipt!E68="oz",Receipt!D68,"")))</f>
        <v/>
      </c>
      <c r="G68" t="str">
        <f t="shared" si="4"/>
        <v/>
      </c>
      <c r="H68" t="str">
        <f t="shared" si="5"/>
        <v/>
      </c>
      <c r="I68" s="5" t="str">
        <f t="shared" si="6"/>
        <v/>
      </c>
      <c r="J68" t="str">
        <f t="shared" si="7"/>
        <v/>
      </c>
    </row>
    <row r="69" spans="1:10" x14ac:dyDescent="0.25">
      <c r="A69" t="str">
        <f>IF(Receipt!B69="","",Receipt!B69)</f>
        <v/>
      </c>
      <c r="B69" t="str">
        <f>IF(Receipt!C69="","",Receipt!C69)</f>
        <v/>
      </c>
      <c r="C69" t="str">
        <f>IF(Receipt!A69="","",Receipt!A69)</f>
        <v/>
      </c>
      <c r="D69" t="str">
        <f>IF(Receipt!G69&gt;0,Receipt!G69,IF(Receipt!E69="lb",16*Receipt!D69,IF(Receipt!E69="oz",Receipt!D69,"")))</f>
        <v/>
      </c>
      <c r="G69" t="str">
        <f t="shared" si="4"/>
        <v/>
      </c>
      <c r="H69" t="str">
        <f t="shared" si="5"/>
        <v/>
      </c>
      <c r="I69" s="5" t="str">
        <f t="shared" si="6"/>
        <v/>
      </c>
      <c r="J69" t="str">
        <f t="shared" si="7"/>
        <v/>
      </c>
    </row>
    <row r="70" spans="1:10" x14ac:dyDescent="0.25">
      <c r="A70" t="str">
        <f>IF(Receipt!B70="","",Receipt!B70)</f>
        <v/>
      </c>
      <c r="B70" t="str">
        <f>IF(Receipt!C70="","",Receipt!C70)</f>
        <v/>
      </c>
      <c r="C70" t="str">
        <f>IF(Receipt!A70="","",Receipt!A70)</f>
        <v/>
      </c>
      <c r="D70" t="str">
        <f>IF(Receipt!G70&gt;0,Receipt!G70,IF(Receipt!E70="lb",16*Receipt!D70,IF(Receipt!E70="oz",Receipt!D70,"")))</f>
        <v/>
      </c>
      <c r="G70" t="str">
        <f t="shared" si="4"/>
        <v/>
      </c>
      <c r="H70" t="str">
        <f t="shared" si="5"/>
        <v/>
      </c>
      <c r="I70" s="5" t="str">
        <f t="shared" si="6"/>
        <v/>
      </c>
      <c r="J70" t="str">
        <f t="shared" si="7"/>
        <v/>
      </c>
    </row>
    <row r="71" spans="1:10" x14ac:dyDescent="0.25">
      <c r="A71" t="str">
        <f>IF(Receipt!B71="","",Receipt!B71)</f>
        <v/>
      </c>
      <c r="B71" t="str">
        <f>IF(Receipt!C71="","",Receipt!C71)</f>
        <v/>
      </c>
      <c r="C71" t="str">
        <f>IF(Receipt!A71="","",Receipt!A71)</f>
        <v/>
      </c>
      <c r="D71" t="str">
        <f>IF(Receipt!G71&gt;0,Receipt!G71,IF(Receipt!E71="lb",16*Receipt!D71,IF(Receipt!E71="oz",Receipt!D71,"")))</f>
        <v/>
      </c>
      <c r="G71" t="str">
        <f t="shared" si="4"/>
        <v/>
      </c>
      <c r="H71" t="str">
        <f t="shared" si="5"/>
        <v/>
      </c>
      <c r="I71" s="5" t="str">
        <f t="shared" si="6"/>
        <v/>
      </c>
      <c r="J71" t="str">
        <f t="shared" si="7"/>
        <v/>
      </c>
    </row>
    <row r="72" spans="1:10" x14ac:dyDescent="0.25">
      <c r="A72" t="str">
        <f>IF(Receipt!B72="","",Receipt!B72)</f>
        <v/>
      </c>
      <c r="B72" t="str">
        <f>IF(Receipt!C72="","",Receipt!C72)</f>
        <v/>
      </c>
      <c r="C72" t="str">
        <f>IF(Receipt!A72="","",Receipt!A72)</f>
        <v/>
      </c>
      <c r="D72" t="str">
        <f>IF(Receipt!G72&gt;0,Receipt!G72,IF(Receipt!E72="lb",16*Receipt!D72,IF(Receipt!E72="oz",Receipt!D72,"")))</f>
        <v/>
      </c>
      <c r="G72" t="str">
        <f t="shared" si="4"/>
        <v/>
      </c>
      <c r="H72" t="str">
        <f t="shared" si="5"/>
        <v/>
      </c>
      <c r="I72" s="5" t="str">
        <f t="shared" si="6"/>
        <v/>
      </c>
      <c r="J72" t="str">
        <f t="shared" si="7"/>
        <v/>
      </c>
    </row>
    <row r="73" spans="1:10" x14ac:dyDescent="0.25">
      <c r="A73" t="str">
        <f>IF(Receipt!B73="","",Receipt!B73)</f>
        <v/>
      </c>
      <c r="B73" t="str">
        <f>IF(Receipt!C73="","",Receipt!C73)</f>
        <v/>
      </c>
      <c r="C73" t="str">
        <f>IF(Receipt!A73="","",Receipt!A73)</f>
        <v/>
      </c>
      <c r="D73" t="str">
        <f>IF(Receipt!G73&gt;0,Receipt!G73,IF(Receipt!E73="lb",16*Receipt!D73,IF(Receipt!E73="oz",Receipt!D73,"")))</f>
        <v/>
      </c>
      <c r="G73" t="str">
        <f t="shared" si="4"/>
        <v/>
      </c>
      <c r="H73" t="str">
        <f t="shared" si="5"/>
        <v/>
      </c>
      <c r="I73" s="5" t="str">
        <f t="shared" si="6"/>
        <v/>
      </c>
      <c r="J73" t="str">
        <f t="shared" si="7"/>
        <v/>
      </c>
    </row>
    <row r="74" spans="1:10" x14ac:dyDescent="0.25">
      <c r="A74" t="str">
        <f>IF(Receipt!B74="","",Receipt!B74)</f>
        <v/>
      </c>
      <c r="B74" t="str">
        <f>IF(Receipt!C74="","",Receipt!C74)</f>
        <v/>
      </c>
      <c r="C74" t="str">
        <f>IF(Receipt!A74="","",Receipt!A74)</f>
        <v/>
      </c>
      <c r="D74" t="str">
        <f>IF(Receipt!G74&gt;0,Receipt!G74,IF(Receipt!E74="lb",16*Receipt!D74,IF(Receipt!E74="oz",Receipt!D74,"")))</f>
        <v/>
      </c>
      <c r="G74" t="str">
        <f t="shared" si="4"/>
        <v/>
      </c>
      <c r="H74" t="str">
        <f t="shared" si="5"/>
        <v/>
      </c>
      <c r="I74" s="5" t="str">
        <f t="shared" si="6"/>
        <v/>
      </c>
      <c r="J74" t="str">
        <f t="shared" si="7"/>
        <v/>
      </c>
    </row>
    <row r="75" spans="1:10" x14ac:dyDescent="0.25">
      <c r="A75" t="str">
        <f>IF(Receipt!B75="","",Receipt!B75)</f>
        <v/>
      </c>
      <c r="B75" t="str">
        <f>IF(Receipt!C75="","",Receipt!C75)</f>
        <v/>
      </c>
      <c r="C75" t="str">
        <f>IF(Receipt!A75="","",Receipt!A75)</f>
        <v/>
      </c>
      <c r="D75" t="str">
        <f>IF(Receipt!G75&gt;0,Receipt!G75,IF(Receipt!E75="lb",16*Receipt!D75,IF(Receipt!E75="oz",Receipt!D75,"")))</f>
        <v/>
      </c>
      <c r="G75" t="str">
        <f t="shared" si="4"/>
        <v/>
      </c>
      <c r="H75" t="str">
        <f t="shared" si="5"/>
        <v/>
      </c>
      <c r="I75" s="5" t="str">
        <f t="shared" si="6"/>
        <v/>
      </c>
      <c r="J75" t="str">
        <f t="shared" si="7"/>
        <v/>
      </c>
    </row>
    <row r="76" spans="1:10" x14ac:dyDescent="0.25">
      <c r="A76" t="str">
        <f>IF(Receipt!B76="","",Receipt!B76)</f>
        <v/>
      </c>
      <c r="B76" t="str">
        <f>IF(Receipt!C76="","",Receipt!C76)</f>
        <v/>
      </c>
      <c r="C76" t="str">
        <f>IF(Receipt!A76="","",Receipt!A76)</f>
        <v/>
      </c>
      <c r="D76" t="str">
        <f>IF(Receipt!G76&gt;0,Receipt!G76,IF(Receipt!E76="lb",16*Receipt!D76,IF(Receipt!E76="oz",Receipt!D76,"")))</f>
        <v/>
      </c>
      <c r="G76" t="str">
        <f t="shared" si="4"/>
        <v/>
      </c>
      <c r="H76" t="str">
        <f t="shared" si="5"/>
        <v/>
      </c>
      <c r="I76" s="5" t="str">
        <f t="shared" si="6"/>
        <v/>
      </c>
      <c r="J76" t="str">
        <f t="shared" si="7"/>
        <v/>
      </c>
    </row>
    <row r="77" spans="1:10" x14ac:dyDescent="0.25">
      <c r="A77" t="str">
        <f>IF(Receipt!B77="","",Receipt!B77)</f>
        <v/>
      </c>
      <c r="B77" t="str">
        <f>IF(Receipt!C77="","",Receipt!C77)</f>
        <v/>
      </c>
      <c r="C77" t="str">
        <f>IF(Receipt!A77="","",Receipt!A77)</f>
        <v/>
      </c>
      <c r="D77" t="str">
        <f>IF(Receipt!G77&gt;0,Receipt!G77,IF(Receipt!E77="lb",16*Receipt!D77,IF(Receipt!E77="oz",Receipt!D77,"")))</f>
        <v/>
      </c>
      <c r="G77" t="str">
        <f t="shared" si="4"/>
        <v/>
      </c>
      <c r="H77" t="str">
        <f t="shared" si="5"/>
        <v/>
      </c>
      <c r="I77" s="5" t="str">
        <f t="shared" si="6"/>
        <v/>
      </c>
      <c r="J77" t="str">
        <f t="shared" si="7"/>
        <v/>
      </c>
    </row>
    <row r="78" spans="1:10" x14ac:dyDescent="0.25">
      <c r="A78" t="str">
        <f>IF(Receipt!B78="","",Receipt!B78)</f>
        <v/>
      </c>
      <c r="B78" t="str">
        <f>IF(Receipt!C78="","",Receipt!C78)</f>
        <v/>
      </c>
      <c r="C78" t="str">
        <f>IF(Receipt!A78="","",Receipt!A78)</f>
        <v/>
      </c>
      <c r="D78" t="str">
        <f>IF(Receipt!G78&gt;0,Receipt!G78,IF(Receipt!E78="lb",16*Receipt!D78,IF(Receipt!E78="oz",Receipt!D78,"")))</f>
        <v/>
      </c>
      <c r="G78" t="str">
        <f t="shared" si="4"/>
        <v/>
      </c>
      <c r="H78" t="str">
        <f t="shared" si="5"/>
        <v/>
      </c>
      <c r="I78" s="5" t="str">
        <f t="shared" si="6"/>
        <v/>
      </c>
      <c r="J78" t="str">
        <f t="shared" si="7"/>
        <v/>
      </c>
    </row>
    <row r="79" spans="1:10" x14ac:dyDescent="0.25">
      <c r="A79" t="str">
        <f>IF(Receipt!B79="","",Receipt!B79)</f>
        <v/>
      </c>
      <c r="B79" t="str">
        <f>IF(Receipt!C79="","",Receipt!C79)</f>
        <v/>
      </c>
      <c r="C79" t="str">
        <f>IF(Receipt!A79="","",Receipt!A79)</f>
        <v/>
      </c>
      <c r="D79" t="str">
        <f>IF(Receipt!G79&gt;0,Receipt!G79,IF(Receipt!E79="lb",16*Receipt!D79,IF(Receipt!E79="oz",Receipt!D79,"")))</f>
        <v/>
      </c>
      <c r="G79" t="str">
        <f t="shared" si="4"/>
        <v/>
      </c>
      <c r="H79" t="str">
        <f t="shared" si="5"/>
        <v/>
      </c>
      <c r="I79" s="5" t="str">
        <f t="shared" si="6"/>
        <v/>
      </c>
      <c r="J79" t="str">
        <f t="shared" si="7"/>
        <v/>
      </c>
    </row>
    <row r="80" spans="1:10" x14ac:dyDescent="0.25">
      <c r="A80" t="str">
        <f>IF(Receipt!B80="","",Receipt!B80)</f>
        <v/>
      </c>
      <c r="B80" t="str">
        <f>IF(Receipt!C80="","",Receipt!C80)</f>
        <v/>
      </c>
      <c r="C80" t="str">
        <f>IF(Receipt!A80="","",Receipt!A80)</f>
        <v/>
      </c>
      <c r="D80" t="str">
        <f>IF(Receipt!G80&gt;0,Receipt!G80,IF(Receipt!E80="lb",16*Receipt!D80,IF(Receipt!E80="oz",Receipt!D80,"")))</f>
        <v/>
      </c>
      <c r="G80" t="str">
        <f t="shared" si="4"/>
        <v/>
      </c>
      <c r="H80" t="str">
        <f t="shared" si="5"/>
        <v/>
      </c>
      <c r="I80" s="5" t="str">
        <f t="shared" si="6"/>
        <v/>
      </c>
      <c r="J80" t="str">
        <f t="shared" si="7"/>
        <v/>
      </c>
    </row>
    <row r="81" spans="1:10" x14ac:dyDescent="0.25">
      <c r="A81" t="str">
        <f>IF(Receipt!B81="","",Receipt!B81)</f>
        <v/>
      </c>
      <c r="B81" t="str">
        <f>IF(Receipt!C81="","",Receipt!C81)</f>
        <v/>
      </c>
      <c r="C81" t="str">
        <f>IF(Receipt!A81="","",Receipt!A81)</f>
        <v/>
      </c>
      <c r="D81" t="str">
        <f>IF(Receipt!G81&gt;0,Receipt!G81,IF(Receipt!E81="lb",16*Receipt!D81,IF(Receipt!E81="oz",Receipt!D81,"")))</f>
        <v/>
      </c>
      <c r="G81" t="str">
        <f t="shared" si="4"/>
        <v/>
      </c>
      <c r="H81" t="str">
        <f t="shared" si="5"/>
        <v/>
      </c>
      <c r="I81" s="5" t="str">
        <f t="shared" si="6"/>
        <v/>
      </c>
      <c r="J81" t="str">
        <f t="shared" si="7"/>
        <v/>
      </c>
    </row>
    <row r="82" spans="1:10" x14ac:dyDescent="0.25">
      <c r="A82" t="str">
        <f>IF(Receipt!B82="","",Receipt!B82)</f>
        <v/>
      </c>
      <c r="B82" t="str">
        <f>IF(Receipt!C82="","",Receipt!C82)</f>
        <v/>
      </c>
      <c r="C82" t="str">
        <f>IF(Receipt!A82="","",Receipt!A82)</f>
        <v/>
      </c>
      <c r="D82" t="str">
        <f>IF(Receipt!G82&gt;0,Receipt!G82,IF(Receipt!E82="lb",16*Receipt!D82,IF(Receipt!E82="oz",Receipt!D82,"")))</f>
        <v/>
      </c>
      <c r="G82" t="str">
        <f t="shared" si="4"/>
        <v/>
      </c>
      <c r="H82" t="str">
        <f t="shared" si="5"/>
        <v/>
      </c>
      <c r="I82" s="5" t="str">
        <f t="shared" si="6"/>
        <v/>
      </c>
      <c r="J82" t="str">
        <f t="shared" si="7"/>
        <v/>
      </c>
    </row>
    <row r="83" spans="1:10" x14ac:dyDescent="0.25">
      <c r="A83" t="str">
        <f>IF(Receipt!B83="","",Receipt!B83)</f>
        <v/>
      </c>
      <c r="B83" t="str">
        <f>IF(Receipt!C83="","",Receipt!C83)</f>
        <v/>
      </c>
      <c r="C83" t="str">
        <f>IF(Receipt!A83="","",Receipt!A83)</f>
        <v/>
      </c>
      <c r="D83" t="str">
        <f>IF(Receipt!G83&gt;0,Receipt!G83,IF(Receipt!E83="lb",16*Receipt!D83,IF(Receipt!E83="oz",Receipt!D83,"")))</f>
        <v/>
      </c>
      <c r="G83" t="str">
        <f t="shared" si="4"/>
        <v/>
      </c>
      <c r="H83" t="str">
        <f t="shared" si="5"/>
        <v/>
      </c>
      <c r="I83" s="5" t="str">
        <f t="shared" si="6"/>
        <v/>
      </c>
      <c r="J83" t="str">
        <f t="shared" si="7"/>
        <v/>
      </c>
    </row>
    <row r="84" spans="1:10" x14ac:dyDescent="0.25">
      <c r="A84" t="str">
        <f>IF(Receipt!B84="","",Receipt!B84)</f>
        <v/>
      </c>
      <c r="B84" t="str">
        <f>IF(Receipt!C84="","",Receipt!C84)</f>
        <v/>
      </c>
      <c r="C84" t="str">
        <f>IF(Receipt!A84="","",Receipt!A84)</f>
        <v/>
      </c>
      <c r="D84" t="str">
        <f>IF(Receipt!G84&gt;0,Receipt!G84,IF(Receipt!E84="lb",16*Receipt!D84,IF(Receipt!E84="oz",Receipt!D84,"")))</f>
        <v/>
      </c>
      <c r="G84" t="str">
        <f t="shared" si="4"/>
        <v/>
      </c>
      <c r="H84" t="str">
        <f t="shared" si="5"/>
        <v/>
      </c>
      <c r="I84" s="5" t="str">
        <f t="shared" si="6"/>
        <v/>
      </c>
      <c r="J84" t="str">
        <f t="shared" si="7"/>
        <v/>
      </c>
    </row>
    <row r="85" spans="1:10" x14ac:dyDescent="0.25">
      <c r="A85" t="str">
        <f>IF(Receipt!B85="","",Receipt!B85)</f>
        <v/>
      </c>
      <c r="B85" t="str">
        <f>IF(Receipt!C85="","",Receipt!C85)</f>
        <v/>
      </c>
      <c r="C85" t="str">
        <f>IF(Receipt!A85="","",Receipt!A85)</f>
        <v/>
      </c>
      <c r="D85" t="str">
        <f>IF(Receipt!G85&gt;0,Receipt!G85,IF(Receipt!E85="lb",16*Receipt!D85,IF(Receipt!E85="oz",Receipt!D85,"")))</f>
        <v/>
      </c>
      <c r="G85" t="str">
        <f t="shared" si="4"/>
        <v/>
      </c>
      <c r="H85" t="str">
        <f t="shared" si="5"/>
        <v/>
      </c>
      <c r="I85" s="5" t="str">
        <f t="shared" si="6"/>
        <v/>
      </c>
      <c r="J85" t="str">
        <f t="shared" si="7"/>
        <v/>
      </c>
    </row>
    <row r="86" spans="1:10" x14ac:dyDescent="0.25">
      <c r="A86" t="str">
        <f>IF(Receipt!B86="","",Receipt!B86)</f>
        <v/>
      </c>
      <c r="B86" t="str">
        <f>IF(Receipt!C86="","",Receipt!C86)</f>
        <v/>
      </c>
      <c r="C86" t="str">
        <f>IF(Receipt!A86="","",Receipt!A86)</f>
        <v/>
      </c>
      <c r="D86" t="str">
        <f>IF(Receipt!G86&gt;0,Receipt!G86,IF(Receipt!E86="lb",16*Receipt!D86,IF(Receipt!E86="oz",Receipt!D86,"")))</f>
        <v/>
      </c>
      <c r="G86" t="str">
        <f t="shared" si="4"/>
        <v/>
      </c>
      <c r="H86" t="str">
        <f t="shared" si="5"/>
        <v/>
      </c>
      <c r="I86" s="5" t="str">
        <f t="shared" si="6"/>
        <v/>
      </c>
      <c r="J86" t="str">
        <f t="shared" si="7"/>
        <v/>
      </c>
    </row>
    <row r="87" spans="1:10" x14ac:dyDescent="0.25">
      <c r="A87" t="str">
        <f>IF(Receipt!B87="","",Receipt!B87)</f>
        <v/>
      </c>
      <c r="B87" t="str">
        <f>IF(Receipt!C87="","",Receipt!C87)</f>
        <v/>
      </c>
      <c r="C87" t="str">
        <f>IF(Receipt!A87="","",Receipt!A87)</f>
        <v/>
      </c>
      <c r="D87" t="str">
        <f>IF(Receipt!G87&gt;0,Receipt!G87,IF(Receipt!E87="lb",16*Receipt!D87,IF(Receipt!E87="oz",Receipt!D87,"")))</f>
        <v/>
      </c>
      <c r="G87" t="str">
        <f t="shared" si="4"/>
        <v/>
      </c>
      <c r="H87" t="str">
        <f t="shared" si="5"/>
        <v/>
      </c>
      <c r="I87" s="5" t="str">
        <f t="shared" si="6"/>
        <v/>
      </c>
      <c r="J87" t="str">
        <f t="shared" si="7"/>
        <v/>
      </c>
    </row>
    <row r="88" spans="1:10" x14ac:dyDescent="0.25">
      <c r="A88" t="str">
        <f>IF(Receipt!B88="","",Receipt!B88)</f>
        <v/>
      </c>
      <c r="B88" t="str">
        <f>IF(Receipt!C88="","",Receipt!C88)</f>
        <v/>
      </c>
      <c r="C88" t="str">
        <f>IF(Receipt!A88="","",Receipt!A88)</f>
        <v/>
      </c>
      <c r="D88" t="str">
        <f>IF(Receipt!G88&gt;0,Receipt!G88,IF(Receipt!E88="lb",16*Receipt!D88,IF(Receipt!E88="oz",Receipt!D88,"")))</f>
        <v/>
      </c>
      <c r="G88" t="str">
        <f t="shared" si="4"/>
        <v/>
      </c>
      <c r="H88" t="str">
        <f t="shared" si="5"/>
        <v/>
      </c>
      <c r="I88" s="5" t="str">
        <f t="shared" si="6"/>
        <v/>
      </c>
      <c r="J88" t="str">
        <f t="shared" si="7"/>
        <v/>
      </c>
    </row>
    <row r="89" spans="1:10" x14ac:dyDescent="0.25">
      <c r="A89" t="str">
        <f>IF(Receipt!B89="","",Receipt!B89)</f>
        <v/>
      </c>
      <c r="B89" t="str">
        <f>IF(Receipt!C89="","",Receipt!C89)</f>
        <v/>
      </c>
      <c r="C89" t="str">
        <f>IF(Receipt!A89="","",Receipt!A89)</f>
        <v/>
      </c>
      <c r="D89" t="str">
        <f>IF(Receipt!G89&gt;0,Receipt!G89,IF(Receipt!E89="lb",16*Receipt!D89,IF(Receipt!E89="oz",Receipt!D89,"")))</f>
        <v/>
      </c>
      <c r="G89" t="str">
        <f t="shared" si="4"/>
        <v/>
      </c>
      <c r="H89" t="str">
        <f t="shared" si="5"/>
        <v/>
      </c>
      <c r="I89" s="5" t="str">
        <f t="shared" si="6"/>
        <v/>
      </c>
      <c r="J89" t="str">
        <f t="shared" si="7"/>
        <v/>
      </c>
    </row>
    <row r="90" spans="1:10" x14ac:dyDescent="0.25">
      <c r="A90" t="str">
        <f>IF(Receipt!B90="","",Receipt!B90)</f>
        <v/>
      </c>
      <c r="B90" t="str">
        <f>IF(Receipt!C90="","",Receipt!C90)</f>
        <v/>
      </c>
      <c r="C90" t="str">
        <f>IF(Receipt!A90="","",Receipt!A90)</f>
        <v/>
      </c>
      <c r="D90" t="str">
        <f>IF(Receipt!G90&gt;0,Receipt!G90,IF(Receipt!E90="lb",16*Receipt!D90,IF(Receipt!E90="oz",Receipt!D90,"")))</f>
        <v/>
      </c>
      <c r="G90" t="str">
        <f t="shared" si="4"/>
        <v/>
      </c>
      <c r="H90" t="str">
        <f t="shared" si="5"/>
        <v/>
      </c>
      <c r="I90" s="5" t="str">
        <f t="shared" si="6"/>
        <v/>
      </c>
      <c r="J90" t="str">
        <f t="shared" si="7"/>
        <v/>
      </c>
    </row>
    <row r="91" spans="1:10" x14ac:dyDescent="0.25">
      <c r="A91" t="str">
        <f>IF(Receipt!B91="","",Receipt!B91)</f>
        <v/>
      </c>
      <c r="B91" t="str">
        <f>IF(Receipt!C91="","",Receipt!C91)</f>
        <v/>
      </c>
      <c r="C91" t="str">
        <f>IF(Receipt!A91="","",Receipt!A91)</f>
        <v/>
      </c>
      <c r="D91" t="str">
        <f>IF(Receipt!G91&gt;0,Receipt!G91,IF(Receipt!E91="lb",16*Receipt!D91,IF(Receipt!E91="oz",Receipt!D91,"")))</f>
        <v/>
      </c>
      <c r="G91" t="str">
        <f t="shared" si="4"/>
        <v/>
      </c>
      <c r="H91" t="str">
        <f t="shared" si="5"/>
        <v/>
      </c>
      <c r="I91" s="5" t="str">
        <f t="shared" si="6"/>
        <v/>
      </c>
      <c r="J91" t="str">
        <f t="shared" si="7"/>
        <v/>
      </c>
    </row>
    <row r="92" spans="1:10" x14ac:dyDescent="0.25">
      <c r="A92" t="str">
        <f>IF(Receipt!B92="","",Receipt!B92)</f>
        <v/>
      </c>
      <c r="B92" t="str">
        <f>IF(Receipt!C92="","",Receipt!C92)</f>
        <v/>
      </c>
      <c r="C92" t="str">
        <f>IF(Receipt!A92="","",Receipt!A92)</f>
        <v/>
      </c>
      <c r="D92" t="str">
        <f>IF(Receipt!G92&gt;0,Receipt!G92,IF(Receipt!E92="lb",16*Receipt!D92,IF(Receipt!E92="oz",Receipt!D92,"")))</f>
        <v/>
      </c>
      <c r="G92" t="str">
        <f t="shared" si="4"/>
        <v/>
      </c>
      <c r="H92" t="str">
        <f t="shared" si="5"/>
        <v/>
      </c>
      <c r="I92" s="5" t="str">
        <f t="shared" si="6"/>
        <v/>
      </c>
      <c r="J92" t="str">
        <f t="shared" si="7"/>
        <v/>
      </c>
    </row>
    <row r="93" spans="1:10" x14ac:dyDescent="0.25">
      <c r="A93" t="str">
        <f>IF(Receipt!B93="","",Receipt!B93)</f>
        <v/>
      </c>
      <c r="B93" t="str">
        <f>IF(Receipt!C93="","",Receipt!C93)</f>
        <v/>
      </c>
      <c r="C93" t="str">
        <f>IF(Receipt!A93="","",Receipt!A93)</f>
        <v/>
      </c>
      <c r="D93" t="str">
        <f>IF(Receipt!G93&gt;0,Receipt!G93,IF(Receipt!E93="lb",16*Receipt!D93,IF(Receipt!E93="oz",Receipt!D93,"")))</f>
        <v/>
      </c>
      <c r="G93" t="str">
        <f t="shared" si="4"/>
        <v/>
      </c>
      <c r="H93" t="str">
        <f t="shared" si="5"/>
        <v/>
      </c>
      <c r="I93" s="5" t="str">
        <f t="shared" si="6"/>
        <v/>
      </c>
      <c r="J93" t="str">
        <f t="shared" si="7"/>
        <v/>
      </c>
    </row>
    <row r="94" spans="1:10" x14ac:dyDescent="0.25">
      <c r="A94" t="str">
        <f>IF(Receipt!B94="","",Receipt!B94)</f>
        <v/>
      </c>
      <c r="B94" t="str">
        <f>IF(Receipt!C94="","",Receipt!C94)</f>
        <v/>
      </c>
      <c r="C94" t="str">
        <f>IF(Receipt!A94="","",Receipt!A94)</f>
        <v/>
      </c>
      <c r="D94" t="str">
        <f>IF(Receipt!G94&gt;0,Receipt!G94,IF(Receipt!E94="lb",16*Receipt!D94,IF(Receipt!E94="oz",Receipt!D94,"")))</f>
        <v/>
      </c>
      <c r="G94" t="str">
        <f t="shared" si="4"/>
        <v/>
      </c>
      <c r="H94" t="str">
        <f t="shared" si="5"/>
        <v/>
      </c>
      <c r="I94" s="5" t="str">
        <f t="shared" si="6"/>
        <v/>
      </c>
      <c r="J94" t="str">
        <f t="shared" si="7"/>
        <v/>
      </c>
    </row>
    <row r="95" spans="1:10" x14ac:dyDescent="0.25">
      <c r="A95" t="str">
        <f>IF(Receipt!B95="","",Receipt!B95)</f>
        <v/>
      </c>
      <c r="B95" t="str">
        <f>IF(Receipt!C95="","",Receipt!C95)</f>
        <v/>
      </c>
      <c r="C95" t="str">
        <f>IF(Receipt!A95="","",Receipt!A95)</f>
        <v/>
      </c>
      <c r="D95" t="str">
        <f>IF(Receipt!G95&gt;0,Receipt!G95,IF(Receipt!E95="lb",16*Receipt!D95,IF(Receipt!E95="oz",Receipt!D95,"")))</f>
        <v/>
      </c>
      <c r="G95" t="str">
        <f t="shared" si="4"/>
        <v/>
      </c>
      <c r="H95" t="str">
        <f t="shared" si="5"/>
        <v/>
      </c>
      <c r="I95" s="5" t="str">
        <f t="shared" si="6"/>
        <v/>
      </c>
      <c r="J95" t="str">
        <f t="shared" si="7"/>
        <v/>
      </c>
    </row>
    <row r="96" spans="1:10" x14ac:dyDescent="0.25">
      <c r="A96" t="str">
        <f>IF(Receipt!B96="","",Receipt!B96)</f>
        <v/>
      </c>
      <c r="B96" t="str">
        <f>IF(Receipt!C96="","",Receipt!C96)</f>
        <v/>
      </c>
      <c r="C96" t="str">
        <f>IF(Receipt!A96="","",Receipt!A96)</f>
        <v/>
      </c>
      <c r="D96" t="str">
        <f>IF(Receipt!G96&gt;0,Receipt!G96,IF(Receipt!E96="lb",16*Receipt!D96,IF(Receipt!E96="oz",Receipt!D96,"")))</f>
        <v/>
      </c>
      <c r="G96" t="str">
        <f t="shared" si="4"/>
        <v/>
      </c>
      <c r="H96" t="str">
        <f t="shared" si="5"/>
        <v/>
      </c>
      <c r="I96" s="5" t="str">
        <f t="shared" si="6"/>
        <v/>
      </c>
      <c r="J96" t="str">
        <f t="shared" si="7"/>
        <v/>
      </c>
    </row>
    <row r="97" spans="1:10" x14ac:dyDescent="0.25">
      <c r="A97" t="str">
        <f>IF(Receipt!B97="","",Receipt!B97)</f>
        <v/>
      </c>
      <c r="B97" t="str">
        <f>IF(Receipt!C97="","",Receipt!C97)</f>
        <v/>
      </c>
      <c r="C97" t="str">
        <f>IF(Receipt!A97="","",Receipt!A97)</f>
        <v/>
      </c>
      <c r="D97" t="str">
        <f>IF(Receipt!G97&gt;0,Receipt!G97,IF(Receipt!E97="lb",16*Receipt!D97,IF(Receipt!E97="oz",Receipt!D97,"")))</f>
        <v/>
      </c>
      <c r="G97" t="str">
        <f t="shared" si="4"/>
        <v/>
      </c>
      <c r="H97" t="str">
        <f t="shared" si="5"/>
        <v/>
      </c>
      <c r="I97" s="5" t="str">
        <f t="shared" si="6"/>
        <v/>
      </c>
      <c r="J97" t="str">
        <f t="shared" si="7"/>
        <v/>
      </c>
    </row>
    <row r="98" spans="1:10" x14ac:dyDescent="0.25">
      <c r="A98" t="str">
        <f>IF(Receipt!B98="","",Receipt!B98)</f>
        <v/>
      </c>
      <c r="B98" t="str">
        <f>IF(Receipt!C98="","",Receipt!C98)</f>
        <v/>
      </c>
      <c r="C98" t="str">
        <f>IF(Receipt!A98="","",Receipt!A98)</f>
        <v/>
      </c>
      <c r="D98" t="str">
        <f>IF(Receipt!G98&gt;0,Receipt!G98,IF(Receipt!E98="lb",16*Receipt!D98,IF(Receipt!E98="oz",Receipt!D98,"")))</f>
        <v/>
      </c>
      <c r="G98" t="str">
        <f t="shared" si="4"/>
        <v/>
      </c>
      <c r="H98" t="str">
        <f t="shared" si="5"/>
        <v/>
      </c>
      <c r="I98" s="5" t="str">
        <f t="shared" si="6"/>
        <v/>
      </c>
      <c r="J98" t="str">
        <f t="shared" si="7"/>
        <v/>
      </c>
    </row>
    <row r="99" spans="1:10" x14ac:dyDescent="0.25">
      <c r="A99" t="str">
        <f>IF(Receipt!B99="","",Receipt!B99)</f>
        <v/>
      </c>
      <c r="B99" t="str">
        <f>IF(Receipt!C99="","",Receipt!C99)</f>
        <v/>
      </c>
      <c r="C99" t="str">
        <f>IF(Receipt!A99="","",Receipt!A99)</f>
        <v/>
      </c>
      <c r="D99" t="str">
        <f>IF(Receipt!G99&gt;0,Receipt!G99,IF(Receipt!E99="lb",16*Receipt!D99,IF(Receipt!E99="oz",Receipt!D99,"")))</f>
        <v/>
      </c>
      <c r="G99" t="str">
        <f t="shared" si="4"/>
        <v/>
      </c>
      <c r="H99" t="str">
        <f t="shared" si="5"/>
        <v/>
      </c>
      <c r="I99" s="5" t="str">
        <f t="shared" si="6"/>
        <v/>
      </c>
      <c r="J99" t="str">
        <f t="shared" si="7"/>
        <v/>
      </c>
    </row>
    <row r="100" spans="1:10" x14ac:dyDescent="0.25">
      <c r="A100" t="str">
        <f>IF(Receipt!B100="","",Receipt!B100)</f>
        <v/>
      </c>
      <c r="B100" t="str">
        <f>IF(Receipt!C100="","",Receipt!C100)</f>
        <v/>
      </c>
      <c r="C100" t="str">
        <f>IF(Receipt!A100="","",Receipt!A100)</f>
        <v/>
      </c>
      <c r="D100" t="str">
        <f>IF(Receipt!G100&gt;0,Receipt!G100,IF(Receipt!E100="lb",16*Receipt!D100,IF(Receipt!E100="oz",Receipt!D100,"")))</f>
        <v/>
      </c>
      <c r="G100" t="str">
        <f t="shared" si="4"/>
        <v/>
      </c>
      <c r="H100" t="str">
        <f t="shared" si="5"/>
        <v/>
      </c>
      <c r="I100" s="5" t="str">
        <f t="shared" si="6"/>
        <v/>
      </c>
      <c r="J100" t="str">
        <f t="shared" si="7"/>
        <v/>
      </c>
    </row>
    <row r="101" spans="1:10" x14ac:dyDescent="0.25">
      <c r="A101" t="str">
        <f>IF(Receipt!B101="","",Receipt!B101)</f>
        <v/>
      </c>
      <c r="B101" t="str">
        <f>IF(Receipt!C101="","",Receipt!C101)</f>
        <v/>
      </c>
      <c r="C101" t="str">
        <f>IF(Receipt!A101="","",Receipt!A101)</f>
        <v/>
      </c>
      <c r="D101" t="str">
        <f>IF(Receipt!G101&gt;0,Receipt!G101,IF(Receipt!E101="lb",16*Receipt!D101,IF(Receipt!E101="oz",Receipt!D101,"")))</f>
        <v/>
      </c>
      <c r="G101" t="str">
        <f t="shared" si="4"/>
        <v/>
      </c>
      <c r="H101" t="str">
        <f t="shared" si="5"/>
        <v/>
      </c>
      <c r="I101" s="5" t="str">
        <f t="shared" si="6"/>
        <v/>
      </c>
      <c r="J101" t="str">
        <f t="shared" si="7"/>
        <v/>
      </c>
    </row>
    <row r="102" spans="1:10" x14ac:dyDescent="0.25">
      <c r="A102" t="str">
        <f>IF(Receipt!B102="","",Receipt!B102)</f>
        <v/>
      </c>
      <c r="B102" t="str">
        <f>IF(Receipt!C102="","",Receipt!C102)</f>
        <v/>
      </c>
      <c r="C102" t="str">
        <f>IF(Receipt!A102="","",Receipt!A102)</f>
        <v/>
      </c>
      <c r="D102" t="str">
        <f>IF(Receipt!G102&gt;0,Receipt!G102,IF(Receipt!E102="lb",16*Receipt!D102,IF(Receipt!E102="oz",Receipt!D102,"")))</f>
        <v/>
      </c>
      <c r="G102" t="str">
        <f t="shared" si="4"/>
        <v/>
      </c>
      <c r="H102" t="str">
        <f t="shared" si="5"/>
        <v/>
      </c>
      <c r="I102" s="5" t="str">
        <f t="shared" si="6"/>
        <v/>
      </c>
      <c r="J102" t="str">
        <f t="shared" si="7"/>
        <v/>
      </c>
    </row>
    <row r="103" spans="1:10" x14ac:dyDescent="0.25">
      <c r="A103" t="str">
        <f>IF(Receipt!B103="","",Receipt!B103)</f>
        <v/>
      </c>
      <c r="B103" t="str">
        <f>IF(Receipt!C103="","",Receipt!C103)</f>
        <v/>
      </c>
      <c r="C103" t="str">
        <f>IF(Receipt!A103="","",Receipt!A103)</f>
        <v/>
      </c>
      <c r="D103" t="str">
        <f>IF(Receipt!G103&gt;0,Receipt!G103,IF(Receipt!E103="lb",16*Receipt!D103,IF(Receipt!E103="oz",Receipt!D103,"")))</f>
        <v/>
      </c>
      <c r="G103" t="str">
        <f t="shared" si="4"/>
        <v/>
      </c>
      <c r="H103" t="str">
        <f t="shared" si="5"/>
        <v/>
      </c>
      <c r="I103" s="5" t="str">
        <f t="shared" si="6"/>
        <v/>
      </c>
      <c r="J103" t="str">
        <f t="shared" si="7"/>
        <v/>
      </c>
    </row>
    <row r="104" spans="1:10" x14ac:dyDescent="0.25">
      <c r="A104" t="str">
        <f>IF(Receipt!B104="","",Receipt!B104)</f>
        <v/>
      </c>
      <c r="B104" t="str">
        <f>IF(Receipt!C104="","",Receipt!C104)</f>
        <v/>
      </c>
      <c r="C104" t="str">
        <f>IF(Receipt!A104="","",Receipt!A104)</f>
        <v/>
      </c>
      <c r="D104" t="str">
        <f>IF(Receipt!G104&gt;0,Receipt!G104,IF(Receipt!E104="lb",16*Receipt!D104,IF(Receipt!E104="oz",Receipt!D104,"")))</f>
        <v/>
      </c>
      <c r="G104" t="str">
        <f t="shared" si="4"/>
        <v/>
      </c>
      <c r="H104" t="str">
        <f t="shared" si="5"/>
        <v/>
      </c>
      <c r="I104" s="5" t="str">
        <f t="shared" si="6"/>
        <v/>
      </c>
      <c r="J104" t="str">
        <f t="shared" si="7"/>
        <v/>
      </c>
    </row>
    <row r="105" spans="1:10" x14ac:dyDescent="0.25">
      <c r="A105" t="str">
        <f>IF(Receipt!B105="","",Receipt!B105)</f>
        <v/>
      </c>
      <c r="B105" t="str">
        <f>IF(Receipt!C105="","",Receipt!C105)</f>
        <v/>
      </c>
      <c r="C105" t="str">
        <f>IF(Receipt!A105="","",Receipt!A105)</f>
        <v/>
      </c>
      <c r="D105" t="str">
        <f>IF(Receipt!G105&gt;0,Receipt!G105,IF(Receipt!E105="lb",16*Receipt!D105,IF(Receipt!E105="oz",Receipt!D105,"")))</f>
        <v/>
      </c>
      <c r="G105" t="str">
        <f t="shared" si="4"/>
        <v/>
      </c>
      <c r="H105" t="str">
        <f t="shared" si="5"/>
        <v/>
      </c>
      <c r="I105" s="5" t="str">
        <f t="shared" si="6"/>
        <v/>
      </c>
      <c r="J105" t="str">
        <f t="shared" si="7"/>
        <v/>
      </c>
    </row>
    <row r="106" spans="1:10" x14ac:dyDescent="0.25">
      <c r="A106" t="str">
        <f>IF(Receipt!B106="","",Receipt!B106)</f>
        <v/>
      </c>
      <c r="B106" t="str">
        <f>IF(Receipt!C106="","",Receipt!C106)</f>
        <v/>
      </c>
      <c r="C106" t="str">
        <f>IF(Receipt!A106="","",Receipt!A106)</f>
        <v/>
      </c>
      <c r="D106" t="str">
        <f>IF(Receipt!G106&gt;0,Receipt!G106,IF(Receipt!E106="lb",16*Receipt!D106,IF(Receipt!E106="oz",Receipt!D106,"")))</f>
        <v/>
      </c>
      <c r="G106" t="str">
        <f t="shared" si="4"/>
        <v/>
      </c>
      <c r="H106" t="str">
        <f t="shared" si="5"/>
        <v/>
      </c>
      <c r="I106" s="5" t="str">
        <f t="shared" si="6"/>
        <v/>
      </c>
      <c r="J106" t="str">
        <f t="shared" si="7"/>
        <v/>
      </c>
    </row>
    <row r="107" spans="1:10" x14ac:dyDescent="0.25">
      <c r="A107" t="str">
        <f>IF(Receipt!B107="","",Receipt!B107)</f>
        <v/>
      </c>
      <c r="B107" t="str">
        <f>IF(Receipt!C107="","",Receipt!C107)</f>
        <v/>
      </c>
      <c r="C107" t="str">
        <f>IF(Receipt!A107="","",Receipt!A107)</f>
        <v/>
      </c>
      <c r="D107" t="str">
        <f>IF(Receipt!G107&gt;0,Receipt!G107,IF(Receipt!E107="lb",16*Receipt!D107,IF(Receipt!E107="oz",Receipt!D107,"")))</f>
        <v/>
      </c>
      <c r="G107" t="str">
        <f t="shared" si="4"/>
        <v/>
      </c>
      <c r="H107" t="str">
        <f t="shared" si="5"/>
        <v/>
      </c>
      <c r="I107" s="5" t="str">
        <f t="shared" si="6"/>
        <v/>
      </c>
      <c r="J107" t="str">
        <f t="shared" si="7"/>
        <v/>
      </c>
    </row>
    <row r="108" spans="1:10" x14ac:dyDescent="0.25">
      <c r="A108" t="str">
        <f>IF(Receipt!B108="","",Receipt!B108)</f>
        <v/>
      </c>
      <c r="B108" t="str">
        <f>IF(Receipt!C108="","",Receipt!C108)</f>
        <v/>
      </c>
      <c r="C108" t="str">
        <f>IF(Receipt!A108="","",Receipt!A108)</f>
        <v/>
      </c>
      <c r="D108" t="str">
        <f>IF(Receipt!G108&gt;0,Receipt!G108,IF(Receipt!E108="lb",16*Receipt!D108,IF(Receipt!E108="oz",Receipt!D108,"")))</f>
        <v/>
      </c>
      <c r="G108" t="str">
        <f t="shared" si="4"/>
        <v/>
      </c>
      <c r="H108" t="str">
        <f t="shared" si="5"/>
        <v/>
      </c>
      <c r="I108" s="5" t="str">
        <f t="shared" si="6"/>
        <v/>
      </c>
      <c r="J108" t="str">
        <f t="shared" si="7"/>
        <v/>
      </c>
    </row>
    <row r="109" spans="1:10" x14ac:dyDescent="0.25">
      <c r="A109" t="str">
        <f>IF(Receipt!B109="","",Receipt!B109)</f>
        <v/>
      </c>
      <c r="B109" t="str">
        <f>IF(Receipt!C109="","",Receipt!C109)</f>
        <v/>
      </c>
      <c r="C109" t="str">
        <f>IF(Receipt!A109="","",Receipt!A109)</f>
        <v/>
      </c>
      <c r="D109" t="str">
        <f>IF(Receipt!G109&gt;0,Receipt!G109,IF(Receipt!E109="lb",16*Receipt!D109,IF(Receipt!E109="oz",Receipt!D109,"")))</f>
        <v/>
      </c>
      <c r="G109" t="str">
        <f t="shared" si="4"/>
        <v/>
      </c>
      <c r="H109" t="str">
        <f t="shared" si="5"/>
        <v/>
      </c>
      <c r="I109" s="5" t="str">
        <f t="shared" si="6"/>
        <v/>
      </c>
      <c r="J109" t="str">
        <f t="shared" si="7"/>
        <v/>
      </c>
    </row>
    <row r="110" spans="1:10" x14ac:dyDescent="0.25">
      <c r="A110" t="str">
        <f>IF(Receipt!B110="","",Receipt!B110)</f>
        <v/>
      </c>
      <c r="B110" t="str">
        <f>IF(Receipt!C110="","",Receipt!C110)</f>
        <v/>
      </c>
      <c r="C110" t="str">
        <f>IF(Receipt!A110="","",Receipt!A110)</f>
        <v/>
      </c>
      <c r="D110" t="str">
        <f>IF(Receipt!G110&gt;0,Receipt!G110,IF(Receipt!E110="lb",16*Receipt!D110,IF(Receipt!E110="oz",Receipt!D110,"")))</f>
        <v/>
      </c>
      <c r="G110" t="str">
        <f t="shared" si="4"/>
        <v/>
      </c>
      <c r="H110" t="str">
        <f t="shared" si="5"/>
        <v/>
      </c>
      <c r="I110" s="5" t="str">
        <f t="shared" si="6"/>
        <v/>
      </c>
      <c r="J110" t="str">
        <f t="shared" si="7"/>
        <v/>
      </c>
    </row>
    <row r="111" spans="1:10" x14ac:dyDescent="0.25">
      <c r="A111" t="str">
        <f>IF(Receipt!B111="","",Receipt!B111)</f>
        <v/>
      </c>
      <c r="B111" t="str">
        <f>IF(Receipt!C111="","",Receipt!C111)</f>
        <v/>
      </c>
      <c r="C111" t="str">
        <f>IF(Receipt!A111="","",Receipt!A111)</f>
        <v/>
      </c>
      <c r="D111" t="str">
        <f>IF(Receipt!G111&gt;0,Receipt!G111,IF(Receipt!E111="lb",16*Receipt!D111,IF(Receipt!E111="oz",Receipt!D111,"")))</f>
        <v/>
      </c>
      <c r="G111" t="str">
        <f t="shared" si="4"/>
        <v/>
      </c>
      <c r="H111" t="str">
        <f t="shared" si="5"/>
        <v/>
      </c>
      <c r="I111" s="5" t="str">
        <f t="shared" si="6"/>
        <v/>
      </c>
      <c r="J111" t="str">
        <f t="shared" si="7"/>
        <v/>
      </c>
    </row>
    <row r="112" spans="1:10" x14ac:dyDescent="0.25">
      <c r="A112" t="str">
        <f>IF(Receipt!B112="","",Receipt!B112)</f>
        <v/>
      </c>
      <c r="B112" t="str">
        <f>IF(Receipt!C112="","",Receipt!C112)</f>
        <v/>
      </c>
      <c r="C112" t="str">
        <f>IF(Receipt!A112="","",Receipt!A112)</f>
        <v/>
      </c>
      <c r="D112" t="str">
        <f>IF(Receipt!G112&gt;0,Receipt!G112,IF(Receipt!E112="lb",16*Receipt!D112,IF(Receipt!E112="oz",Receipt!D112,"")))</f>
        <v/>
      </c>
      <c r="G112" t="str">
        <f t="shared" si="4"/>
        <v/>
      </c>
      <c r="H112" t="str">
        <f t="shared" si="5"/>
        <v/>
      </c>
      <c r="I112" s="5" t="str">
        <f t="shared" si="6"/>
        <v/>
      </c>
      <c r="J112" t="str">
        <f t="shared" si="7"/>
        <v/>
      </c>
    </row>
    <row r="113" spans="1:10" x14ac:dyDescent="0.25">
      <c r="A113" t="str">
        <f>IF(Receipt!B113="","",Receipt!B113)</f>
        <v/>
      </c>
      <c r="B113" t="str">
        <f>IF(Receipt!C113="","",Receipt!C113)</f>
        <v/>
      </c>
      <c r="C113" t="str">
        <f>IF(Receipt!A113="","",Receipt!A113)</f>
        <v/>
      </c>
      <c r="D113" t="str">
        <f>IF(Receipt!G113&gt;0,Receipt!G113,IF(Receipt!E113="lb",16*Receipt!D113,IF(Receipt!E113="oz",Receipt!D113,"")))</f>
        <v/>
      </c>
      <c r="G113" t="str">
        <f t="shared" si="4"/>
        <v/>
      </c>
      <c r="H113" t="str">
        <f t="shared" si="5"/>
        <v/>
      </c>
      <c r="I113" s="5" t="str">
        <f t="shared" si="6"/>
        <v/>
      </c>
      <c r="J113" t="str">
        <f t="shared" si="7"/>
        <v/>
      </c>
    </row>
    <row r="114" spans="1:10" x14ac:dyDescent="0.25">
      <c r="A114" t="str">
        <f>IF(Receipt!B114="","",Receipt!B114)</f>
        <v/>
      </c>
      <c r="B114" t="str">
        <f>IF(Receipt!C114="","",Receipt!C114)</f>
        <v/>
      </c>
      <c r="C114" t="str">
        <f>IF(Receipt!A114="","",Receipt!A114)</f>
        <v/>
      </c>
      <c r="D114" t="str">
        <f>IF(Receipt!G114&gt;0,Receipt!G114,IF(Receipt!E114="lb",16*Receipt!D114,IF(Receipt!E114="oz",Receipt!D114,"")))</f>
        <v/>
      </c>
      <c r="G114" t="str">
        <f t="shared" si="4"/>
        <v/>
      </c>
      <c r="H114" t="str">
        <f t="shared" si="5"/>
        <v/>
      </c>
      <c r="I114" s="5" t="str">
        <f t="shared" si="6"/>
        <v/>
      </c>
      <c r="J114" t="str">
        <f t="shared" si="7"/>
        <v/>
      </c>
    </row>
    <row r="115" spans="1:10" x14ac:dyDescent="0.25">
      <c r="A115" t="str">
        <f>IF(Receipt!B115="","",Receipt!B115)</f>
        <v/>
      </c>
      <c r="B115" t="str">
        <f>IF(Receipt!C115="","",Receipt!C115)</f>
        <v/>
      </c>
      <c r="C115" t="str">
        <f>IF(Receipt!A115="","",Receipt!A115)</f>
        <v/>
      </c>
      <c r="D115" t="str">
        <f>IF(Receipt!G115&gt;0,Receipt!G115,IF(Receipt!E115="lb",16*Receipt!D115,IF(Receipt!E115="oz",Receipt!D115,"")))</f>
        <v/>
      </c>
      <c r="G115" t="str">
        <f t="shared" si="4"/>
        <v/>
      </c>
      <c r="H115" t="str">
        <f t="shared" si="5"/>
        <v/>
      </c>
      <c r="I115" s="5" t="str">
        <f t="shared" si="6"/>
        <v/>
      </c>
      <c r="J115" t="str">
        <f t="shared" si="7"/>
        <v/>
      </c>
    </row>
    <row r="116" spans="1:10" x14ac:dyDescent="0.25">
      <c r="A116" t="str">
        <f>IF(Receipt!B116="","",Receipt!B116)</f>
        <v/>
      </c>
      <c r="B116" t="str">
        <f>IF(Receipt!C116="","",Receipt!C116)</f>
        <v/>
      </c>
      <c r="C116" t="str">
        <f>IF(Receipt!A116="","",Receipt!A116)</f>
        <v/>
      </c>
      <c r="D116" t="str">
        <f>IF(Receipt!G116&gt;0,Receipt!G116,IF(Receipt!E116="lb",16*Receipt!D116,IF(Receipt!E116="oz",Receipt!D116,"")))</f>
        <v/>
      </c>
      <c r="G116" t="str">
        <f t="shared" si="4"/>
        <v/>
      </c>
      <c r="H116" t="str">
        <f t="shared" si="5"/>
        <v/>
      </c>
      <c r="I116" s="5" t="str">
        <f t="shared" si="6"/>
        <v/>
      </c>
      <c r="J116" t="str">
        <f t="shared" si="7"/>
        <v/>
      </c>
    </row>
    <row r="117" spans="1:10" x14ac:dyDescent="0.25">
      <c r="A117" t="str">
        <f>IF(Receipt!B117="","",Receipt!B117)</f>
        <v/>
      </c>
      <c r="B117" t="str">
        <f>IF(Receipt!C117="","",Receipt!C117)</f>
        <v/>
      </c>
      <c r="C117" t="str">
        <f>IF(Receipt!A117="","",Receipt!A117)</f>
        <v/>
      </c>
      <c r="D117" t="str">
        <f>IF(Receipt!G117&gt;0,Receipt!G117,IF(Receipt!E117="lb",16*Receipt!D117,IF(Receipt!E117="oz",Receipt!D117,"")))</f>
        <v/>
      </c>
      <c r="G117" t="str">
        <f t="shared" si="4"/>
        <v/>
      </c>
      <c r="H117" t="str">
        <f t="shared" si="5"/>
        <v/>
      </c>
      <c r="I117" s="5" t="str">
        <f t="shared" si="6"/>
        <v/>
      </c>
      <c r="J117" t="str">
        <f t="shared" si="7"/>
        <v/>
      </c>
    </row>
    <row r="118" spans="1:10" x14ac:dyDescent="0.25">
      <c r="A118" t="str">
        <f>IF(Receipt!B118="","",Receipt!B118)</f>
        <v/>
      </c>
      <c r="B118" t="str">
        <f>IF(Receipt!C118="","",Receipt!C118)</f>
        <v/>
      </c>
      <c r="C118" t="str">
        <f>IF(Receipt!A118="","",Receipt!A118)</f>
        <v/>
      </c>
      <c r="D118" t="str">
        <f>IF(Receipt!G118&gt;0,Receipt!G118,IF(Receipt!E118="lb",16*Receipt!D118,IF(Receipt!E118="oz",Receipt!D118,"")))</f>
        <v/>
      </c>
      <c r="G118" t="str">
        <f t="shared" si="4"/>
        <v/>
      </c>
      <c r="H118" t="str">
        <f t="shared" si="5"/>
        <v/>
      </c>
      <c r="I118" s="5" t="str">
        <f t="shared" si="6"/>
        <v/>
      </c>
      <c r="J118" t="str">
        <f t="shared" si="7"/>
        <v/>
      </c>
    </row>
    <row r="119" spans="1:10" x14ac:dyDescent="0.25">
      <c r="A119" t="str">
        <f>IF(Receipt!B119="","",Receipt!B119)</f>
        <v/>
      </c>
      <c r="B119" t="str">
        <f>IF(Receipt!C119="","",Receipt!C119)</f>
        <v/>
      </c>
      <c r="C119" t="str">
        <f>IF(Receipt!A119="","",Receipt!A119)</f>
        <v/>
      </c>
      <c r="D119" t="str">
        <f>IF(Receipt!G119&gt;0,Receipt!G119,IF(Receipt!E119="lb",16*Receipt!D119,IF(Receipt!E119="oz",Receipt!D119,"")))</f>
        <v/>
      </c>
      <c r="G119" t="str">
        <f t="shared" si="4"/>
        <v/>
      </c>
      <c r="H119" t="str">
        <f t="shared" si="5"/>
        <v/>
      </c>
      <c r="I119" s="5" t="str">
        <f t="shared" si="6"/>
        <v/>
      </c>
      <c r="J119" t="str">
        <f t="shared" si="7"/>
        <v/>
      </c>
    </row>
    <row r="120" spans="1:10" x14ac:dyDescent="0.25">
      <c r="A120" t="str">
        <f>IF(Receipt!B120="","",Receipt!B120)</f>
        <v/>
      </c>
      <c r="B120" t="str">
        <f>IF(Receipt!C120="","",Receipt!C120)</f>
        <v/>
      </c>
      <c r="C120" t="str">
        <f>IF(Receipt!A120="","",Receipt!A120)</f>
        <v/>
      </c>
      <c r="D120" t="str">
        <f>IF(Receipt!G120&gt;0,Receipt!G120,IF(Receipt!E120="lb",16*Receipt!D120,IF(Receipt!E120="oz",Receipt!D120,"")))</f>
        <v/>
      </c>
      <c r="G120" t="str">
        <f t="shared" si="4"/>
        <v/>
      </c>
      <c r="H120" t="str">
        <f t="shared" si="5"/>
        <v/>
      </c>
      <c r="I120" s="5" t="str">
        <f t="shared" si="6"/>
        <v/>
      </c>
      <c r="J120" t="str">
        <f t="shared" si="7"/>
        <v/>
      </c>
    </row>
    <row r="121" spans="1:10" x14ac:dyDescent="0.25">
      <c r="A121" t="str">
        <f>IF(Receipt!B121="","",Receipt!B121)</f>
        <v/>
      </c>
      <c r="B121" t="str">
        <f>IF(Receipt!C121="","",Receipt!C121)</f>
        <v/>
      </c>
      <c r="C121" t="str">
        <f>IF(Receipt!A121="","",Receipt!A121)</f>
        <v/>
      </c>
      <c r="D121" t="str">
        <f>IF(Receipt!G121&gt;0,Receipt!G121,IF(Receipt!E121="lb",16*Receipt!D121,IF(Receipt!E121="oz",Receipt!D121,"")))</f>
        <v/>
      </c>
      <c r="G121" t="str">
        <f t="shared" si="4"/>
        <v/>
      </c>
      <c r="H121" t="str">
        <f t="shared" si="5"/>
        <v/>
      </c>
      <c r="I121" s="5" t="str">
        <f t="shared" si="6"/>
        <v/>
      </c>
      <c r="J121" t="str">
        <f t="shared" si="7"/>
        <v/>
      </c>
    </row>
    <row r="122" spans="1:10" x14ac:dyDescent="0.25">
      <c r="A122" t="str">
        <f>IF(Receipt!B122="","",Receipt!B122)</f>
        <v/>
      </c>
      <c r="B122" t="str">
        <f>IF(Receipt!C122="","",Receipt!C122)</f>
        <v/>
      </c>
      <c r="C122" t="str">
        <f>IF(Receipt!A122="","",Receipt!A122)</f>
        <v/>
      </c>
      <c r="D122" t="str">
        <f>IF(Receipt!G122&gt;0,Receipt!G122,IF(Receipt!E122="lb",16*Receipt!D122,IF(Receipt!E122="oz",Receipt!D122,"")))</f>
        <v/>
      </c>
      <c r="G122" t="str">
        <f t="shared" si="4"/>
        <v/>
      </c>
      <c r="H122" t="str">
        <f t="shared" si="5"/>
        <v/>
      </c>
      <c r="I122" s="5" t="str">
        <f t="shared" si="6"/>
        <v/>
      </c>
      <c r="J122" t="str">
        <f t="shared" si="7"/>
        <v/>
      </c>
    </row>
    <row r="123" spans="1:10" x14ac:dyDescent="0.25">
      <c r="A123" t="str">
        <f>IF(Receipt!B123="","",Receipt!B123)</f>
        <v/>
      </c>
      <c r="B123" t="str">
        <f>IF(Receipt!C123="","",Receipt!C123)</f>
        <v/>
      </c>
      <c r="C123" t="str">
        <f>IF(Receipt!A123="","",Receipt!A123)</f>
        <v/>
      </c>
      <c r="D123" t="str">
        <f>IF(Receipt!G123&gt;0,Receipt!G123,IF(Receipt!E123="lb",16*Receipt!D123,IF(Receipt!E123="oz",Receipt!D123,"")))</f>
        <v/>
      </c>
      <c r="G123" t="str">
        <f t="shared" si="4"/>
        <v/>
      </c>
      <c r="H123" t="str">
        <f t="shared" si="5"/>
        <v/>
      </c>
      <c r="I123" s="5" t="str">
        <f t="shared" si="6"/>
        <v/>
      </c>
      <c r="J123" t="str">
        <f t="shared" si="7"/>
        <v/>
      </c>
    </row>
    <row r="124" spans="1:10" x14ac:dyDescent="0.25">
      <c r="A124" t="str">
        <f>IF(Receipt!B124="","",Receipt!B124)</f>
        <v/>
      </c>
      <c r="B124" t="str">
        <f>IF(Receipt!C124="","",Receipt!C124)</f>
        <v/>
      </c>
      <c r="C124" t="str">
        <f>IF(Receipt!A124="","",Receipt!A124)</f>
        <v/>
      </c>
      <c r="D124" t="str">
        <f>IF(Receipt!G124&gt;0,Receipt!G124,IF(Receipt!E124="lb",16*Receipt!D124,IF(Receipt!E124="oz",Receipt!D124,"")))</f>
        <v/>
      </c>
      <c r="G124" t="str">
        <f t="shared" si="4"/>
        <v/>
      </c>
      <c r="H124" t="str">
        <f t="shared" si="5"/>
        <v/>
      </c>
      <c r="I124" s="5" t="str">
        <f t="shared" si="6"/>
        <v/>
      </c>
      <c r="J124" t="str">
        <f t="shared" si="7"/>
        <v/>
      </c>
    </row>
    <row r="125" spans="1:10" x14ac:dyDescent="0.25">
      <c r="A125" t="str">
        <f>IF(Receipt!B125="","",Receipt!B125)</f>
        <v/>
      </c>
      <c r="B125" t="str">
        <f>IF(Receipt!C125="","",Receipt!C125)</f>
        <v/>
      </c>
      <c r="C125" t="str">
        <f>IF(Receipt!A125="","",Receipt!A125)</f>
        <v/>
      </c>
      <c r="D125" t="str">
        <f>IF(Receipt!G125&gt;0,Receipt!G125,IF(Receipt!E125="lb",16*Receipt!D125,IF(Receipt!E125="oz",Receipt!D125,"")))</f>
        <v/>
      </c>
      <c r="G125" t="str">
        <f t="shared" si="4"/>
        <v/>
      </c>
      <c r="H125" t="str">
        <f t="shared" si="5"/>
        <v/>
      </c>
      <c r="I125" s="5" t="str">
        <f t="shared" si="6"/>
        <v/>
      </c>
      <c r="J125" t="str">
        <f t="shared" si="7"/>
        <v/>
      </c>
    </row>
    <row r="126" spans="1:10" x14ac:dyDescent="0.25">
      <c r="A126" t="str">
        <f>IF(Receipt!B126="","",Receipt!B126)</f>
        <v/>
      </c>
      <c r="B126" t="str">
        <f>IF(Receipt!C126="","",Receipt!C126)</f>
        <v/>
      </c>
      <c r="C126" t="str">
        <f>IF(Receipt!A126="","",Receipt!A126)</f>
        <v/>
      </c>
      <c r="D126" t="str">
        <f>IF(Receipt!G126&gt;0,Receipt!G126,IF(Receipt!E126="lb",16*Receipt!D126,IF(Receipt!E126="oz",Receipt!D126,"")))</f>
        <v/>
      </c>
      <c r="G126" t="str">
        <f t="shared" si="4"/>
        <v/>
      </c>
      <c r="H126" t="str">
        <f t="shared" si="5"/>
        <v/>
      </c>
      <c r="I126" s="5" t="str">
        <f t="shared" si="6"/>
        <v/>
      </c>
      <c r="J126" t="str">
        <f t="shared" si="7"/>
        <v/>
      </c>
    </row>
    <row r="127" spans="1:10" x14ac:dyDescent="0.25">
      <c r="A127" t="str">
        <f>IF(Receipt!B127="","",Receipt!B127)</f>
        <v/>
      </c>
      <c r="B127" t="str">
        <f>IF(Receipt!C127="","",Receipt!C127)</f>
        <v/>
      </c>
      <c r="C127" t="str">
        <f>IF(Receipt!A127="","",Receipt!A127)</f>
        <v/>
      </c>
      <c r="D127" t="str">
        <f>IF(Receipt!G127&gt;0,Receipt!G127,IF(Receipt!E127="lb",16*Receipt!D127,IF(Receipt!E127="oz",Receipt!D127,"")))</f>
        <v/>
      </c>
      <c r="G127" t="str">
        <f t="shared" si="4"/>
        <v/>
      </c>
      <c r="H127" t="str">
        <f t="shared" si="5"/>
        <v/>
      </c>
      <c r="I127" s="5" t="str">
        <f t="shared" si="6"/>
        <v/>
      </c>
      <c r="J127" t="str">
        <f t="shared" si="7"/>
        <v/>
      </c>
    </row>
    <row r="128" spans="1:10" x14ac:dyDescent="0.25">
      <c r="A128" t="str">
        <f>IF(Receipt!B128="","",Receipt!B128)</f>
        <v/>
      </c>
      <c r="B128" t="str">
        <f>IF(Receipt!C128="","",Receipt!C128)</f>
        <v/>
      </c>
      <c r="C128" t="str">
        <f>IF(Receipt!A128="","",Receipt!A128)</f>
        <v/>
      </c>
      <c r="D128" t="str">
        <f>IF(Receipt!G128&gt;0,Receipt!G128,IF(Receipt!E128="lb",16*Receipt!D128,IF(Receipt!E128="oz",Receipt!D128,"")))</f>
        <v/>
      </c>
      <c r="G128" t="str">
        <f t="shared" si="4"/>
        <v/>
      </c>
      <c r="H128" t="str">
        <f t="shared" si="5"/>
        <v/>
      </c>
      <c r="I128" s="5" t="str">
        <f t="shared" si="6"/>
        <v/>
      </c>
      <c r="J128" t="str">
        <f t="shared" si="7"/>
        <v/>
      </c>
    </row>
    <row r="129" spans="1:10" x14ac:dyDescent="0.25">
      <c r="A129" t="str">
        <f>IF(Receipt!B129="","",Receipt!B129)</f>
        <v/>
      </c>
      <c r="B129" t="str">
        <f>IF(Receipt!C129="","",Receipt!C129)</f>
        <v/>
      </c>
      <c r="C129" t="str">
        <f>IF(Receipt!A129="","",Receipt!A129)</f>
        <v/>
      </c>
      <c r="D129" t="str">
        <f>IF(Receipt!G129&gt;0,Receipt!G129,IF(Receipt!E129="lb",16*Receipt!D129,IF(Receipt!E129="oz",Receipt!D129,"")))</f>
        <v/>
      </c>
      <c r="G129" t="str">
        <f t="shared" si="4"/>
        <v/>
      </c>
      <c r="H129" t="str">
        <f t="shared" si="5"/>
        <v/>
      </c>
      <c r="I129" s="5" t="str">
        <f t="shared" si="6"/>
        <v/>
      </c>
      <c r="J129" t="str">
        <f t="shared" si="7"/>
        <v/>
      </c>
    </row>
    <row r="130" spans="1:10" x14ac:dyDescent="0.25">
      <c r="A130" t="str">
        <f>IF(Receipt!B130="","",Receipt!B130)</f>
        <v/>
      </c>
      <c r="B130" t="str">
        <f>IF(Receipt!C130="","",Receipt!C130)</f>
        <v/>
      </c>
      <c r="C130" t="str">
        <f>IF(Receipt!A130="","",Receipt!A130)</f>
        <v/>
      </c>
      <c r="D130" t="str">
        <f>IF(Receipt!G130&gt;0,Receipt!G130,IF(Receipt!E130="lb",16*Receipt!D130,IF(Receipt!E130="oz",Receipt!D130,"")))</f>
        <v/>
      </c>
      <c r="G130" t="str">
        <f t="shared" ref="G130:G193" si="8">IF(OR(D130="",E130="",F130=""),"",MIN(D130,E130*F130))</f>
        <v/>
      </c>
      <c r="H130" t="str">
        <f t="shared" ref="H130:H193" si="9">IF(G130="","", D130-G130)</f>
        <v/>
      </c>
      <c r="I130" s="5" t="str">
        <f t="shared" ref="I130:I193" si="10">IF(H130="","", H130 * 0)</f>
        <v/>
      </c>
      <c r="J130" t="str">
        <f t="shared" ref="J130:J193" si="11">IF(H130="", "", IF(H130&gt;0,
IF(B130="Veggies","Chop &amp; freeze within 48h; batch soups/stir-fries.",
IF(B130="Meat (cooked)","Freeze portions day 1; label dates.",
IF(B130="Cheese","Shred &amp; freeze; use in sauces.",
IF(B130="Bread","Freeze slices; toast from frozen.","Batch-cook or dehydrate to extend shelf life.")))),"") )</f>
        <v/>
      </c>
    </row>
    <row r="131" spans="1:10" x14ac:dyDescent="0.25">
      <c r="A131" t="str">
        <f>IF(Receipt!B131="","",Receipt!B131)</f>
        <v/>
      </c>
      <c r="B131" t="str">
        <f>IF(Receipt!C131="","",Receipt!C131)</f>
        <v/>
      </c>
      <c r="C131" t="str">
        <f>IF(Receipt!A131="","",Receipt!A131)</f>
        <v/>
      </c>
      <c r="D131" t="str">
        <f>IF(Receipt!G131&gt;0,Receipt!G131,IF(Receipt!E131="lb",16*Receipt!D131,IF(Receipt!E131="oz",Receipt!D131,"")))</f>
        <v/>
      </c>
      <c r="G131" t="str">
        <f t="shared" si="8"/>
        <v/>
      </c>
      <c r="H131" t="str">
        <f t="shared" si="9"/>
        <v/>
      </c>
      <c r="I131" s="5" t="str">
        <f t="shared" si="10"/>
        <v/>
      </c>
      <c r="J131" t="str">
        <f t="shared" si="11"/>
        <v/>
      </c>
    </row>
    <row r="132" spans="1:10" x14ac:dyDescent="0.25">
      <c r="A132" t="str">
        <f>IF(Receipt!B132="","",Receipt!B132)</f>
        <v/>
      </c>
      <c r="B132" t="str">
        <f>IF(Receipt!C132="","",Receipt!C132)</f>
        <v/>
      </c>
      <c r="C132" t="str">
        <f>IF(Receipt!A132="","",Receipt!A132)</f>
        <v/>
      </c>
      <c r="D132" t="str">
        <f>IF(Receipt!G132&gt;0,Receipt!G132,IF(Receipt!E132="lb",16*Receipt!D132,IF(Receipt!E132="oz",Receipt!D132,"")))</f>
        <v/>
      </c>
      <c r="G132" t="str">
        <f t="shared" si="8"/>
        <v/>
      </c>
      <c r="H132" t="str">
        <f t="shared" si="9"/>
        <v/>
      </c>
      <c r="I132" s="5" t="str">
        <f t="shared" si="10"/>
        <v/>
      </c>
      <c r="J132" t="str">
        <f t="shared" si="11"/>
        <v/>
      </c>
    </row>
    <row r="133" spans="1:10" x14ac:dyDescent="0.25">
      <c r="A133" t="str">
        <f>IF(Receipt!B133="","",Receipt!B133)</f>
        <v/>
      </c>
      <c r="B133" t="str">
        <f>IF(Receipt!C133="","",Receipt!C133)</f>
        <v/>
      </c>
      <c r="C133" t="str">
        <f>IF(Receipt!A133="","",Receipt!A133)</f>
        <v/>
      </c>
      <c r="D133" t="str">
        <f>IF(Receipt!G133&gt;0,Receipt!G133,IF(Receipt!E133="lb",16*Receipt!D133,IF(Receipt!E133="oz",Receipt!D133,"")))</f>
        <v/>
      </c>
      <c r="G133" t="str">
        <f t="shared" si="8"/>
        <v/>
      </c>
      <c r="H133" t="str">
        <f t="shared" si="9"/>
        <v/>
      </c>
      <c r="I133" s="5" t="str">
        <f t="shared" si="10"/>
        <v/>
      </c>
      <c r="J133" t="str">
        <f t="shared" si="11"/>
        <v/>
      </c>
    </row>
    <row r="134" spans="1:10" x14ac:dyDescent="0.25">
      <c r="A134" t="str">
        <f>IF(Receipt!B134="","",Receipt!B134)</f>
        <v/>
      </c>
      <c r="B134" t="str">
        <f>IF(Receipt!C134="","",Receipt!C134)</f>
        <v/>
      </c>
      <c r="C134" t="str">
        <f>IF(Receipt!A134="","",Receipt!A134)</f>
        <v/>
      </c>
      <c r="D134" t="str">
        <f>IF(Receipt!G134&gt;0,Receipt!G134,IF(Receipt!E134="lb",16*Receipt!D134,IF(Receipt!E134="oz",Receipt!D134,"")))</f>
        <v/>
      </c>
      <c r="G134" t="str">
        <f t="shared" si="8"/>
        <v/>
      </c>
      <c r="H134" t="str">
        <f t="shared" si="9"/>
        <v/>
      </c>
      <c r="I134" s="5" t="str">
        <f t="shared" si="10"/>
        <v/>
      </c>
      <c r="J134" t="str">
        <f t="shared" si="11"/>
        <v/>
      </c>
    </row>
    <row r="135" spans="1:10" x14ac:dyDescent="0.25">
      <c r="A135" t="str">
        <f>IF(Receipt!B135="","",Receipt!B135)</f>
        <v/>
      </c>
      <c r="B135" t="str">
        <f>IF(Receipt!C135="","",Receipt!C135)</f>
        <v/>
      </c>
      <c r="C135" t="str">
        <f>IF(Receipt!A135="","",Receipt!A135)</f>
        <v/>
      </c>
      <c r="D135" t="str">
        <f>IF(Receipt!G135&gt;0,Receipt!G135,IF(Receipt!E135="lb",16*Receipt!D135,IF(Receipt!E135="oz",Receipt!D135,"")))</f>
        <v/>
      </c>
      <c r="G135" t="str">
        <f t="shared" si="8"/>
        <v/>
      </c>
      <c r="H135" t="str">
        <f t="shared" si="9"/>
        <v/>
      </c>
      <c r="I135" s="5" t="str">
        <f t="shared" si="10"/>
        <v/>
      </c>
      <c r="J135" t="str">
        <f t="shared" si="11"/>
        <v/>
      </c>
    </row>
    <row r="136" spans="1:10" x14ac:dyDescent="0.25">
      <c r="A136" t="str">
        <f>IF(Receipt!B136="","",Receipt!B136)</f>
        <v/>
      </c>
      <c r="B136" t="str">
        <f>IF(Receipt!C136="","",Receipt!C136)</f>
        <v/>
      </c>
      <c r="C136" t="str">
        <f>IF(Receipt!A136="","",Receipt!A136)</f>
        <v/>
      </c>
      <c r="D136" t="str">
        <f>IF(Receipt!G136&gt;0,Receipt!G136,IF(Receipt!E136="lb",16*Receipt!D136,IF(Receipt!E136="oz",Receipt!D136,"")))</f>
        <v/>
      </c>
      <c r="G136" t="str">
        <f t="shared" si="8"/>
        <v/>
      </c>
      <c r="H136" t="str">
        <f t="shared" si="9"/>
        <v/>
      </c>
      <c r="I136" s="5" t="str">
        <f t="shared" si="10"/>
        <v/>
      </c>
      <c r="J136" t="str">
        <f t="shared" si="11"/>
        <v/>
      </c>
    </row>
    <row r="137" spans="1:10" x14ac:dyDescent="0.25">
      <c r="A137" t="str">
        <f>IF(Receipt!B137="","",Receipt!B137)</f>
        <v/>
      </c>
      <c r="B137" t="str">
        <f>IF(Receipt!C137="","",Receipt!C137)</f>
        <v/>
      </c>
      <c r="C137" t="str">
        <f>IF(Receipt!A137="","",Receipt!A137)</f>
        <v/>
      </c>
      <c r="D137" t="str">
        <f>IF(Receipt!G137&gt;0,Receipt!G137,IF(Receipt!E137="lb",16*Receipt!D137,IF(Receipt!E137="oz",Receipt!D137,"")))</f>
        <v/>
      </c>
      <c r="G137" t="str">
        <f t="shared" si="8"/>
        <v/>
      </c>
      <c r="H137" t="str">
        <f t="shared" si="9"/>
        <v/>
      </c>
      <c r="I137" s="5" t="str">
        <f t="shared" si="10"/>
        <v/>
      </c>
      <c r="J137" t="str">
        <f t="shared" si="11"/>
        <v/>
      </c>
    </row>
    <row r="138" spans="1:10" x14ac:dyDescent="0.25">
      <c r="A138" t="str">
        <f>IF(Receipt!B138="","",Receipt!B138)</f>
        <v/>
      </c>
      <c r="B138" t="str">
        <f>IF(Receipt!C138="","",Receipt!C138)</f>
        <v/>
      </c>
      <c r="C138" t="str">
        <f>IF(Receipt!A138="","",Receipt!A138)</f>
        <v/>
      </c>
      <c r="D138" t="str">
        <f>IF(Receipt!G138&gt;0,Receipt!G138,IF(Receipt!E138="lb",16*Receipt!D138,IF(Receipt!E138="oz",Receipt!D138,"")))</f>
        <v/>
      </c>
      <c r="G138" t="str">
        <f t="shared" si="8"/>
        <v/>
      </c>
      <c r="H138" t="str">
        <f t="shared" si="9"/>
        <v/>
      </c>
      <c r="I138" s="5" t="str">
        <f t="shared" si="10"/>
        <v/>
      </c>
      <c r="J138" t="str">
        <f t="shared" si="11"/>
        <v/>
      </c>
    </row>
    <row r="139" spans="1:10" x14ac:dyDescent="0.25">
      <c r="A139" t="str">
        <f>IF(Receipt!B139="","",Receipt!B139)</f>
        <v/>
      </c>
      <c r="B139" t="str">
        <f>IF(Receipt!C139="","",Receipt!C139)</f>
        <v/>
      </c>
      <c r="C139" t="str">
        <f>IF(Receipt!A139="","",Receipt!A139)</f>
        <v/>
      </c>
      <c r="D139" t="str">
        <f>IF(Receipt!G139&gt;0,Receipt!G139,IF(Receipt!E139="lb",16*Receipt!D139,IF(Receipt!E139="oz",Receipt!D139,"")))</f>
        <v/>
      </c>
      <c r="G139" t="str">
        <f t="shared" si="8"/>
        <v/>
      </c>
      <c r="H139" t="str">
        <f t="shared" si="9"/>
        <v/>
      </c>
      <c r="I139" s="5" t="str">
        <f t="shared" si="10"/>
        <v/>
      </c>
      <c r="J139" t="str">
        <f t="shared" si="11"/>
        <v/>
      </c>
    </row>
    <row r="140" spans="1:10" x14ac:dyDescent="0.25">
      <c r="A140" t="str">
        <f>IF(Receipt!B140="","",Receipt!B140)</f>
        <v/>
      </c>
      <c r="B140" t="str">
        <f>IF(Receipt!C140="","",Receipt!C140)</f>
        <v/>
      </c>
      <c r="C140" t="str">
        <f>IF(Receipt!A140="","",Receipt!A140)</f>
        <v/>
      </c>
      <c r="D140" t="str">
        <f>IF(Receipt!G140&gt;0,Receipt!G140,IF(Receipt!E140="lb",16*Receipt!D140,IF(Receipt!E140="oz",Receipt!D140,"")))</f>
        <v/>
      </c>
      <c r="G140" t="str">
        <f t="shared" si="8"/>
        <v/>
      </c>
      <c r="H140" t="str">
        <f t="shared" si="9"/>
        <v/>
      </c>
      <c r="I140" s="5" t="str">
        <f t="shared" si="10"/>
        <v/>
      </c>
      <c r="J140" t="str">
        <f t="shared" si="11"/>
        <v/>
      </c>
    </row>
    <row r="141" spans="1:10" x14ac:dyDescent="0.25">
      <c r="A141" t="str">
        <f>IF(Receipt!B141="","",Receipt!B141)</f>
        <v/>
      </c>
      <c r="B141" t="str">
        <f>IF(Receipt!C141="","",Receipt!C141)</f>
        <v/>
      </c>
      <c r="C141" t="str">
        <f>IF(Receipt!A141="","",Receipt!A141)</f>
        <v/>
      </c>
      <c r="D141" t="str">
        <f>IF(Receipt!G141&gt;0,Receipt!G141,IF(Receipt!E141="lb",16*Receipt!D141,IF(Receipt!E141="oz",Receipt!D141,"")))</f>
        <v/>
      </c>
      <c r="G141" t="str">
        <f t="shared" si="8"/>
        <v/>
      </c>
      <c r="H141" t="str">
        <f t="shared" si="9"/>
        <v/>
      </c>
      <c r="I141" s="5" t="str">
        <f t="shared" si="10"/>
        <v/>
      </c>
      <c r="J141" t="str">
        <f t="shared" si="11"/>
        <v/>
      </c>
    </row>
    <row r="142" spans="1:10" x14ac:dyDescent="0.25">
      <c r="A142" t="str">
        <f>IF(Receipt!B142="","",Receipt!B142)</f>
        <v/>
      </c>
      <c r="B142" t="str">
        <f>IF(Receipt!C142="","",Receipt!C142)</f>
        <v/>
      </c>
      <c r="C142" t="str">
        <f>IF(Receipt!A142="","",Receipt!A142)</f>
        <v/>
      </c>
      <c r="D142" t="str">
        <f>IF(Receipt!G142&gt;0,Receipt!G142,IF(Receipt!E142="lb",16*Receipt!D142,IF(Receipt!E142="oz",Receipt!D142,"")))</f>
        <v/>
      </c>
      <c r="G142" t="str">
        <f t="shared" si="8"/>
        <v/>
      </c>
      <c r="H142" t="str">
        <f t="shared" si="9"/>
        <v/>
      </c>
      <c r="I142" s="5" t="str">
        <f t="shared" si="10"/>
        <v/>
      </c>
      <c r="J142" t="str">
        <f t="shared" si="11"/>
        <v/>
      </c>
    </row>
    <row r="143" spans="1:10" x14ac:dyDescent="0.25">
      <c r="A143" t="str">
        <f>IF(Receipt!B143="","",Receipt!B143)</f>
        <v/>
      </c>
      <c r="B143" t="str">
        <f>IF(Receipt!C143="","",Receipt!C143)</f>
        <v/>
      </c>
      <c r="C143" t="str">
        <f>IF(Receipt!A143="","",Receipt!A143)</f>
        <v/>
      </c>
      <c r="D143" t="str">
        <f>IF(Receipt!G143&gt;0,Receipt!G143,IF(Receipt!E143="lb",16*Receipt!D143,IF(Receipt!E143="oz",Receipt!D143,"")))</f>
        <v/>
      </c>
      <c r="G143" t="str">
        <f t="shared" si="8"/>
        <v/>
      </c>
      <c r="H143" t="str">
        <f t="shared" si="9"/>
        <v/>
      </c>
      <c r="I143" s="5" t="str">
        <f t="shared" si="10"/>
        <v/>
      </c>
      <c r="J143" t="str">
        <f t="shared" si="11"/>
        <v/>
      </c>
    </row>
    <row r="144" spans="1:10" x14ac:dyDescent="0.25">
      <c r="A144" t="str">
        <f>IF(Receipt!B144="","",Receipt!B144)</f>
        <v/>
      </c>
      <c r="B144" t="str">
        <f>IF(Receipt!C144="","",Receipt!C144)</f>
        <v/>
      </c>
      <c r="C144" t="str">
        <f>IF(Receipt!A144="","",Receipt!A144)</f>
        <v/>
      </c>
      <c r="D144" t="str">
        <f>IF(Receipt!G144&gt;0,Receipt!G144,IF(Receipt!E144="lb",16*Receipt!D144,IF(Receipt!E144="oz",Receipt!D144,"")))</f>
        <v/>
      </c>
      <c r="G144" t="str">
        <f t="shared" si="8"/>
        <v/>
      </c>
      <c r="H144" t="str">
        <f t="shared" si="9"/>
        <v/>
      </c>
      <c r="I144" s="5" t="str">
        <f t="shared" si="10"/>
        <v/>
      </c>
      <c r="J144" t="str">
        <f t="shared" si="11"/>
        <v/>
      </c>
    </row>
    <row r="145" spans="1:10" x14ac:dyDescent="0.25">
      <c r="A145" t="str">
        <f>IF(Receipt!B145="","",Receipt!B145)</f>
        <v/>
      </c>
      <c r="B145" t="str">
        <f>IF(Receipt!C145="","",Receipt!C145)</f>
        <v/>
      </c>
      <c r="C145" t="str">
        <f>IF(Receipt!A145="","",Receipt!A145)</f>
        <v/>
      </c>
      <c r="D145" t="str">
        <f>IF(Receipt!G145&gt;0,Receipt!G145,IF(Receipt!E145="lb",16*Receipt!D145,IF(Receipt!E145="oz",Receipt!D145,"")))</f>
        <v/>
      </c>
      <c r="G145" t="str">
        <f t="shared" si="8"/>
        <v/>
      </c>
      <c r="H145" t="str">
        <f t="shared" si="9"/>
        <v/>
      </c>
      <c r="I145" s="5" t="str">
        <f t="shared" si="10"/>
        <v/>
      </c>
      <c r="J145" t="str">
        <f t="shared" si="11"/>
        <v/>
      </c>
    </row>
    <row r="146" spans="1:10" x14ac:dyDescent="0.25">
      <c r="A146" t="str">
        <f>IF(Receipt!B146="","",Receipt!B146)</f>
        <v/>
      </c>
      <c r="B146" t="str">
        <f>IF(Receipt!C146="","",Receipt!C146)</f>
        <v/>
      </c>
      <c r="C146" t="str">
        <f>IF(Receipt!A146="","",Receipt!A146)</f>
        <v/>
      </c>
      <c r="D146" t="str">
        <f>IF(Receipt!G146&gt;0,Receipt!G146,IF(Receipt!E146="lb",16*Receipt!D146,IF(Receipt!E146="oz",Receipt!D146,"")))</f>
        <v/>
      </c>
      <c r="G146" t="str">
        <f t="shared" si="8"/>
        <v/>
      </c>
      <c r="H146" t="str">
        <f t="shared" si="9"/>
        <v/>
      </c>
      <c r="I146" s="5" t="str">
        <f t="shared" si="10"/>
        <v/>
      </c>
      <c r="J146" t="str">
        <f t="shared" si="11"/>
        <v/>
      </c>
    </row>
    <row r="147" spans="1:10" x14ac:dyDescent="0.25">
      <c r="A147" t="str">
        <f>IF(Receipt!B147="","",Receipt!B147)</f>
        <v/>
      </c>
      <c r="B147" t="str">
        <f>IF(Receipt!C147="","",Receipt!C147)</f>
        <v/>
      </c>
      <c r="C147" t="str">
        <f>IF(Receipt!A147="","",Receipt!A147)</f>
        <v/>
      </c>
      <c r="D147" t="str">
        <f>IF(Receipt!G147&gt;0,Receipt!G147,IF(Receipt!E147="lb",16*Receipt!D147,IF(Receipt!E147="oz",Receipt!D147,"")))</f>
        <v/>
      </c>
      <c r="G147" t="str">
        <f t="shared" si="8"/>
        <v/>
      </c>
      <c r="H147" t="str">
        <f t="shared" si="9"/>
        <v/>
      </c>
      <c r="I147" s="5" t="str">
        <f t="shared" si="10"/>
        <v/>
      </c>
      <c r="J147" t="str">
        <f t="shared" si="11"/>
        <v/>
      </c>
    </row>
    <row r="148" spans="1:10" x14ac:dyDescent="0.25">
      <c r="A148" t="str">
        <f>IF(Receipt!B148="","",Receipt!B148)</f>
        <v/>
      </c>
      <c r="B148" t="str">
        <f>IF(Receipt!C148="","",Receipt!C148)</f>
        <v/>
      </c>
      <c r="C148" t="str">
        <f>IF(Receipt!A148="","",Receipt!A148)</f>
        <v/>
      </c>
      <c r="D148" t="str">
        <f>IF(Receipt!G148&gt;0,Receipt!G148,IF(Receipt!E148="lb",16*Receipt!D148,IF(Receipt!E148="oz",Receipt!D148,"")))</f>
        <v/>
      </c>
      <c r="G148" t="str">
        <f t="shared" si="8"/>
        <v/>
      </c>
      <c r="H148" t="str">
        <f t="shared" si="9"/>
        <v/>
      </c>
      <c r="I148" s="5" t="str">
        <f t="shared" si="10"/>
        <v/>
      </c>
      <c r="J148" t="str">
        <f t="shared" si="11"/>
        <v/>
      </c>
    </row>
    <row r="149" spans="1:10" x14ac:dyDescent="0.25">
      <c r="A149" t="str">
        <f>IF(Receipt!B149="","",Receipt!B149)</f>
        <v/>
      </c>
      <c r="B149" t="str">
        <f>IF(Receipt!C149="","",Receipt!C149)</f>
        <v/>
      </c>
      <c r="C149" t="str">
        <f>IF(Receipt!A149="","",Receipt!A149)</f>
        <v/>
      </c>
      <c r="D149" t="str">
        <f>IF(Receipt!G149&gt;0,Receipt!G149,IF(Receipt!E149="lb",16*Receipt!D149,IF(Receipt!E149="oz",Receipt!D149,"")))</f>
        <v/>
      </c>
      <c r="G149" t="str">
        <f t="shared" si="8"/>
        <v/>
      </c>
      <c r="H149" t="str">
        <f t="shared" si="9"/>
        <v/>
      </c>
      <c r="I149" s="5" t="str">
        <f t="shared" si="10"/>
        <v/>
      </c>
      <c r="J149" t="str">
        <f t="shared" si="11"/>
        <v/>
      </c>
    </row>
    <row r="150" spans="1:10" x14ac:dyDescent="0.25">
      <c r="A150" t="str">
        <f>IF(Receipt!B150="","",Receipt!B150)</f>
        <v/>
      </c>
      <c r="B150" t="str">
        <f>IF(Receipt!C150="","",Receipt!C150)</f>
        <v/>
      </c>
      <c r="C150" t="str">
        <f>IF(Receipt!A150="","",Receipt!A150)</f>
        <v/>
      </c>
      <c r="D150" t="str">
        <f>IF(Receipt!G150&gt;0,Receipt!G150,IF(Receipt!E150="lb",16*Receipt!D150,IF(Receipt!E150="oz",Receipt!D150,"")))</f>
        <v/>
      </c>
      <c r="G150" t="str">
        <f t="shared" si="8"/>
        <v/>
      </c>
      <c r="H150" t="str">
        <f t="shared" si="9"/>
        <v/>
      </c>
      <c r="I150" s="5" t="str">
        <f t="shared" si="10"/>
        <v/>
      </c>
      <c r="J150" t="str">
        <f t="shared" si="11"/>
        <v/>
      </c>
    </row>
    <row r="151" spans="1:10" x14ac:dyDescent="0.25">
      <c r="A151" t="str">
        <f>IF(Receipt!B151="","",Receipt!B151)</f>
        <v/>
      </c>
      <c r="B151" t="str">
        <f>IF(Receipt!C151="","",Receipt!C151)</f>
        <v/>
      </c>
      <c r="C151" t="str">
        <f>IF(Receipt!A151="","",Receipt!A151)</f>
        <v/>
      </c>
      <c r="D151" t="str">
        <f>IF(Receipt!G151&gt;0,Receipt!G151,IF(Receipt!E151="lb",16*Receipt!D151,IF(Receipt!E151="oz",Receipt!D151,"")))</f>
        <v/>
      </c>
      <c r="G151" t="str">
        <f t="shared" si="8"/>
        <v/>
      </c>
      <c r="H151" t="str">
        <f t="shared" si="9"/>
        <v/>
      </c>
      <c r="I151" s="5" t="str">
        <f t="shared" si="10"/>
        <v/>
      </c>
      <c r="J151" t="str">
        <f t="shared" si="11"/>
        <v/>
      </c>
    </row>
    <row r="152" spans="1:10" x14ac:dyDescent="0.25">
      <c r="A152" t="str">
        <f>IF(Receipt!B152="","",Receipt!B152)</f>
        <v/>
      </c>
      <c r="B152" t="str">
        <f>IF(Receipt!C152="","",Receipt!C152)</f>
        <v/>
      </c>
      <c r="C152" t="str">
        <f>IF(Receipt!A152="","",Receipt!A152)</f>
        <v/>
      </c>
      <c r="D152" t="str">
        <f>IF(Receipt!G152&gt;0,Receipt!G152,IF(Receipt!E152="lb",16*Receipt!D152,IF(Receipt!E152="oz",Receipt!D152,"")))</f>
        <v/>
      </c>
      <c r="G152" t="str">
        <f t="shared" si="8"/>
        <v/>
      </c>
      <c r="H152" t="str">
        <f t="shared" si="9"/>
        <v/>
      </c>
      <c r="I152" s="5" t="str">
        <f t="shared" si="10"/>
        <v/>
      </c>
      <c r="J152" t="str">
        <f t="shared" si="11"/>
        <v/>
      </c>
    </row>
    <row r="153" spans="1:10" x14ac:dyDescent="0.25">
      <c r="A153" t="str">
        <f>IF(Receipt!B153="","",Receipt!B153)</f>
        <v/>
      </c>
      <c r="B153" t="str">
        <f>IF(Receipt!C153="","",Receipt!C153)</f>
        <v/>
      </c>
      <c r="C153" t="str">
        <f>IF(Receipt!A153="","",Receipt!A153)</f>
        <v/>
      </c>
      <c r="D153" t="str">
        <f>IF(Receipt!G153&gt;0,Receipt!G153,IF(Receipt!E153="lb",16*Receipt!D153,IF(Receipt!E153="oz",Receipt!D153,"")))</f>
        <v/>
      </c>
      <c r="G153" t="str">
        <f t="shared" si="8"/>
        <v/>
      </c>
      <c r="H153" t="str">
        <f t="shared" si="9"/>
        <v/>
      </c>
      <c r="I153" s="5" t="str">
        <f t="shared" si="10"/>
        <v/>
      </c>
      <c r="J153" t="str">
        <f t="shared" si="11"/>
        <v/>
      </c>
    </row>
    <row r="154" spans="1:10" x14ac:dyDescent="0.25">
      <c r="A154" t="str">
        <f>IF(Receipt!B154="","",Receipt!B154)</f>
        <v/>
      </c>
      <c r="B154" t="str">
        <f>IF(Receipt!C154="","",Receipt!C154)</f>
        <v/>
      </c>
      <c r="C154" t="str">
        <f>IF(Receipt!A154="","",Receipt!A154)</f>
        <v/>
      </c>
      <c r="D154" t="str">
        <f>IF(Receipt!G154&gt;0,Receipt!G154,IF(Receipt!E154="lb",16*Receipt!D154,IF(Receipt!E154="oz",Receipt!D154,"")))</f>
        <v/>
      </c>
      <c r="G154" t="str">
        <f t="shared" si="8"/>
        <v/>
      </c>
      <c r="H154" t="str">
        <f t="shared" si="9"/>
        <v/>
      </c>
      <c r="I154" s="5" t="str">
        <f t="shared" si="10"/>
        <v/>
      </c>
      <c r="J154" t="str">
        <f t="shared" si="11"/>
        <v/>
      </c>
    </row>
    <row r="155" spans="1:10" x14ac:dyDescent="0.25">
      <c r="A155" t="str">
        <f>IF(Receipt!B155="","",Receipt!B155)</f>
        <v/>
      </c>
      <c r="B155" t="str">
        <f>IF(Receipt!C155="","",Receipt!C155)</f>
        <v/>
      </c>
      <c r="C155" t="str">
        <f>IF(Receipt!A155="","",Receipt!A155)</f>
        <v/>
      </c>
      <c r="D155" t="str">
        <f>IF(Receipt!G155&gt;0,Receipt!G155,IF(Receipt!E155="lb",16*Receipt!D155,IF(Receipt!E155="oz",Receipt!D155,"")))</f>
        <v/>
      </c>
      <c r="G155" t="str">
        <f t="shared" si="8"/>
        <v/>
      </c>
      <c r="H155" t="str">
        <f t="shared" si="9"/>
        <v/>
      </c>
      <c r="I155" s="5" t="str">
        <f t="shared" si="10"/>
        <v/>
      </c>
      <c r="J155" t="str">
        <f t="shared" si="11"/>
        <v/>
      </c>
    </row>
    <row r="156" spans="1:10" x14ac:dyDescent="0.25">
      <c r="A156" t="str">
        <f>IF(Receipt!B156="","",Receipt!B156)</f>
        <v/>
      </c>
      <c r="B156" t="str">
        <f>IF(Receipt!C156="","",Receipt!C156)</f>
        <v/>
      </c>
      <c r="C156" t="str">
        <f>IF(Receipt!A156="","",Receipt!A156)</f>
        <v/>
      </c>
      <c r="D156" t="str">
        <f>IF(Receipt!G156&gt;0,Receipt!G156,IF(Receipt!E156="lb",16*Receipt!D156,IF(Receipt!E156="oz",Receipt!D156,"")))</f>
        <v/>
      </c>
      <c r="G156" t="str">
        <f t="shared" si="8"/>
        <v/>
      </c>
      <c r="H156" t="str">
        <f t="shared" si="9"/>
        <v/>
      </c>
      <c r="I156" s="5" t="str">
        <f t="shared" si="10"/>
        <v/>
      </c>
      <c r="J156" t="str">
        <f t="shared" si="11"/>
        <v/>
      </c>
    </row>
    <row r="157" spans="1:10" x14ac:dyDescent="0.25">
      <c r="A157" t="str">
        <f>IF(Receipt!B157="","",Receipt!B157)</f>
        <v/>
      </c>
      <c r="B157" t="str">
        <f>IF(Receipt!C157="","",Receipt!C157)</f>
        <v/>
      </c>
      <c r="C157" t="str">
        <f>IF(Receipt!A157="","",Receipt!A157)</f>
        <v/>
      </c>
      <c r="D157" t="str">
        <f>IF(Receipt!G157&gt;0,Receipt!G157,IF(Receipt!E157="lb",16*Receipt!D157,IF(Receipt!E157="oz",Receipt!D157,"")))</f>
        <v/>
      </c>
      <c r="G157" t="str">
        <f t="shared" si="8"/>
        <v/>
      </c>
      <c r="H157" t="str">
        <f t="shared" si="9"/>
        <v/>
      </c>
      <c r="I157" s="5" t="str">
        <f t="shared" si="10"/>
        <v/>
      </c>
      <c r="J157" t="str">
        <f t="shared" si="11"/>
        <v/>
      </c>
    </row>
    <row r="158" spans="1:10" x14ac:dyDescent="0.25">
      <c r="A158" t="str">
        <f>IF(Receipt!B158="","",Receipt!B158)</f>
        <v/>
      </c>
      <c r="B158" t="str">
        <f>IF(Receipt!C158="","",Receipt!C158)</f>
        <v/>
      </c>
      <c r="C158" t="str">
        <f>IF(Receipt!A158="","",Receipt!A158)</f>
        <v/>
      </c>
      <c r="D158" t="str">
        <f>IF(Receipt!G158&gt;0,Receipt!G158,IF(Receipt!E158="lb",16*Receipt!D158,IF(Receipt!E158="oz",Receipt!D158,"")))</f>
        <v/>
      </c>
      <c r="G158" t="str">
        <f t="shared" si="8"/>
        <v/>
      </c>
      <c r="H158" t="str">
        <f t="shared" si="9"/>
        <v/>
      </c>
      <c r="I158" s="5" t="str">
        <f t="shared" si="10"/>
        <v/>
      </c>
      <c r="J158" t="str">
        <f t="shared" si="11"/>
        <v/>
      </c>
    </row>
    <row r="159" spans="1:10" x14ac:dyDescent="0.25">
      <c r="A159" t="str">
        <f>IF(Receipt!B159="","",Receipt!B159)</f>
        <v/>
      </c>
      <c r="B159" t="str">
        <f>IF(Receipt!C159="","",Receipt!C159)</f>
        <v/>
      </c>
      <c r="C159" t="str">
        <f>IF(Receipt!A159="","",Receipt!A159)</f>
        <v/>
      </c>
      <c r="D159" t="str">
        <f>IF(Receipt!G159&gt;0,Receipt!G159,IF(Receipt!E159="lb",16*Receipt!D159,IF(Receipt!E159="oz",Receipt!D159,"")))</f>
        <v/>
      </c>
      <c r="G159" t="str">
        <f t="shared" si="8"/>
        <v/>
      </c>
      <c r="H159" t="str">
        <f t="shared" si="9"/>
        <v/>
      </c>
      <c r="I159" s="5" t="str">
        <f t="shared" si="10"/>
        <v/>
      </c>
      <c r="J159" t="str">
        <f t="shared" si="11"/>
        <v/>
      </c>
    </row>
    <row r="160" spans="1:10" x14ac:dyDescent="0.25">
      <c r="A160" t="str">
        <f>IF(Receipt!B160="","",Receipt!B160)</f>
        <v/>
      </c>
      <c r="B160" t="str">
        <f>IF(Receipt!C160="","",Receipt!C160)</f>
        <v/>
      </c>
      <c r="C160" t="str">
        <f>IF(Receipt!A160="","",Receipt!A160)</f>
        <v/>
      </c>
      <c r="D160" t="str">
        <f>IF(Receipt!G160&gt;0,Receipt!G160,IF(Receipt!E160="lb",16*Receipt!D160,IF(Receipt!E160="oz",Receipt!D160,"")))</f>
        <v/>
      </c>
      <c r="G160" t="str">
        <f t="shared" si="8"/>
        <v/>
      </c>
      <c r="H160" t="str">
        <f t="shared" si="9"/>
        <v/>
      </c>
      <c r="I160" s="5" t="str">
        <f t="shared" si="10"/>
        <v/>
      </c>
      <c r="J160" t="str">
        <f t="shared" si="11"/>
        <v/>
      </c>
    </row>
    <row r="161" spans="1:10" x14ac:dyDescent="0.25">
      <c r="A161" t="str">
        <f>IF(Receipt!B161="","",Receipt!B161)</f>
        <v/>
      </c>
      <c r="B161" t="str">
        <f>IF(Receipt!C161="","",Receipt!C161)</f>
        <v/>
      </c>
      <c r="C161" t="str">
        <f>IF(Receipt!A161="","",Receipt!A161)</f>
        <v/>
      </c>
      <c r="D161" t="str">
        <f>IF(Receipt!G161&gt;0,Receipt!G161,IF(Receipt!E161="lb",16*Receipt!D161,IF(Receipt!E161="oz",Receipt!D161,"")))</f>
        <v/>
      </c>
      <c r="G161" t="str">
        <f t="shared" si="8"/>
        <v/>
      </c>
      <c r="H161" t="str">
        <f t="shared" si="9"/>
        <v/>
      </c>
      <c r="I161" s="5" t="str">
        <f t="shared" si="10"/>
        <v/>
      </c>
      <c r="J161" t="str">
        <f t="shared" si="11"/>
        <v/>
      </c>
    </row>
    <row r="162" spans="1:10" x14ac:dyDescent="0.25">
      <c r="A162" t="str">
        <f>IF(Receipt!B162="","",Receipt!B162)</f>
        <v/>
      </c>
      <c r="B162" t="str">
        <f>IF(Receipt!C162="","",Receipt!C162)</f>
        <v/>
      </c>
      <c r="C162" t="str">
        <f>IF(Receipt!A162="","",Receipt!A162)</f>
        <v/>
      </c>
      <c r="D162" t="str">
        <f>IF(Receipt!G162&gt;0,Receipt!G162,IF(Receipt!E162="lb",16*Receipt!D162,IF(Receipt!E162="oz",Receipt!D162,"")))</f>
        <v/>
      </c>
      <c r="G162" t="str">
        <f t="shared" si="8"/>
        <v/>
      </c>
      <c r="H162" t="str">
        <f t="shared" si="9"/>
        <v/>
      </c>
      <c r="I162" s="5" t="str">
        <f t="shared" si="10"/>
        <v/>
      </c>
      <c r="J162" t="str">
        <f t="shared" si="11"/>
        <v/>
      </c>
    </row>
    <row r="163" spans="1:10" x14ac:dyDescent="0.25">
      <c r="A163" t="str">
        <f>IF(Receipt!B163="","",Receipt!B163)</f>
        <v/>
      </c>
      <c r="B163" t="str">
        <f>IF(Receipt!C163="","",Receipt!C163)</f>
        <v/>
      </c>
      <c r="C163" t="str">
        <f>IF(Receipt!A163="","",Receipt!A163)</f>
        <v/>
      </c>
      <c r="D163" t="str">
        <f>IF(Receipt!G163&gt;0,Receipt!G163,IF(Receipt!E163="lb",16*Receipt!D163,IF(Receipt!E163="oz",Receipt!D163,"")))</f>
        <v/>
      </c>
      <c r="G163" t="str">
        <f t="shared" si="8"/>
        <v/>
      </c>
      <c r="H163" t="str">
        <f t="shared" si="9"/>
        <v/>
      </c>
      <c r="I163" s="5" t="str">
        <f t="shared" si="10"/>
        <v/>
      </c>
      <c r="J163" t="str">
        <f t="shared" si="11"/>
        <v/>
      </c>
    </row>
    <row r="164" spans="1:10" x14ac:dyDescent="0.25">
      <c r="A164" t="str">
        <f>IF(Receipt!B164="","",Receipt!B164)</f>
        <v/>
      </c>
      <c r="B164" t="str">
        <f>IF(Receipt!C164="","",Receipt!C164)</f>
        <v/>
      </c>
      <c r="C164" t="str">
        <f>IF(Receipt!A164="","",Receipt!A164)</f>
        <v/>
      </c>
      <c r="D164" t="str">
        <f>IF(Receipt!G164&gt;0,Receipt!G164,IF(Receipt!E164="lb",16*Receipt!D164,IF(Receipt!E164="oz",Receipt!D164,"")))</f>
        <v/>
      </c>
      <c r="G164" t="str">
        <f t="shared" si="8"/>
        <v/>
      </c>
      <c r="H164" t="str">
        <f t="shared" si="9"/>
        <v/>
      </c>
      <c r="I164" s="5" t="str">
        <f t="shared" si="10"/>
        <v/>
      </c>
      <c r="J164" t="str">
        <f t="shared" si="11"/>
        <v/>
      </c>
    </row>
    <row r="165" spans="1:10" x14ac:dyDescent="0.25">
      <c r="A165" t="str">
        <f>IF(Receipt!B165="","",Receipt!B165)</f>
        <v/>
      </c>
      <c r="B165" t="str">
        <f>IF(Receipt!C165="","",Receipt!C165)</f>
        <v/>
      </c>
      <c r="C165" t="str">
        <f>IF(Receipt!A165="","",Receipt!A165)</f>
        <v/>
      </c>
      <c r="D165" t="str">
        <f>IF(Receipt!G165&gt;0,Receipt!G165,IF(Receipt!E165="lb",16*Receipt!D165,IF(Receipt!E165="oz",Receipt!D165,"")))</f>
        <v/>
      </c>
      <c r="G165" t="str">
        <f t="shared" si="8"/>
        <v/>
      </c>
      <c r="H165" t="str">
        <f t="shared" si="9"/>
        <v/>
      </c>
      <c r="I165" s="5" t="str">
        <f t="shared" si="10"/>
        <v/>
      </c>
      <c r="J165" t="str">
        <f t="shared" si="11"/>
        <v/>
      </c>
    </row>
    <row r="166" spans="1:10" x14ac:dyDescent="0.25">
      <c r="A166" t="str">
        <f>IF(Receipt!B166="","",Receipt!B166)</f>
        <v/>
      </c>
      <c r="B166" t="str">
        <f>IF(Receipt!C166="","",Receipt!C166)</f>
        <v/>
      </c>
      <c r="C166" t="str">
        <f>IF(Receipt!A166="","",Receipt!A166)</f>
        <v/>
      </c>
      <c r="D166" t="str">
        <f>IF(Receipt!G166&gt;0,Receipt!G166,IF(Receipt!E166="lb",16*Receipt!D166,IF(Receipt!E166="oz",Receipt!D166,"")))</f>
        <v/>
      </c>
      <c r="G166" t="str">
        <f t="shared" si="8"/>
        <v/>
      </c>
      <c r="H166" t="str">
        <f t="shared" si="9"/>
        <v/>
      </c>
      <c r="I166" s="5" t="str">
        <f t="shared" si="10"/>
        <v/>
      </c>
      <c r="J166" t="str">
        <f t="shared" si="11"/>
        <v/>
      </c>
    </row>
    <row r="167" spans="1:10" x14ac:dyDescent="0.25">
      <c r="A167" t="str">
        <f>IF(Receipt!B167="","",Receipt!B167)</f>
        <v/>
      </c>
      <c r="B167" t="str">
        <f>IF(Receipt!C167="","",Receipt!C167)</f>
        <v/>
      </c>
      <c r="C167" t="str">
        <f>IF(Receipt!A167="","",Receipt!A167)</f>
        <v/>
      </c>
      <c r="D167" t="str">
        <f>IF(Receipt!G167&gt;0,Receipt!G167,IF(Receipt!E167="lb",16*Receipt!D167,IF(Receipt!E167="oz",Receipt!D167,"")))</f>
        <v/>
      </c>
      <c r="G167" t="str">
        <f t="shared" si="8"/>
        <v/>
      </c>
      <c r="H167" t="str">
        <f t="shared" si="9"/>
        <v/>
      </c>
      <c r="I167" s="5" t="str">
        <f t="shared" si="10"/>
        <v/>
      </c>
      <c r="J167" t="str">
        <f t="shared" si="11"/>
        <v/>
      </c>
    </row>
    <row r="168" spans="1:10" x14ac:dyDescent="0.25">
      <c r="A168" t="str">
        <f>IF(Receipt!B168="","",Receipt!B168)</f>
        <v/>
      </c>
      <c r="B168" t="str">
        <f>IF(Receipt!C168="","",Receipt!C168)</f>
        <v/>
      </c>
      <c r="C168" t="str">
        <f>IF(Receipt!A168="","",Receipt!A168)</f>
        <v/>
      </c>
      <c r="D168" t="str">
        <f>IF(Receipt!G168&gt;0,Receipt!G168,IF(Receipt!E168="lb",16*Receipt!D168,IF(Receipt!E168="oz",Receipt!D168,"")))</f>
        <v/>
      </c>
      <c r="G168" t="str">
        <f t="shared" si="8"/>
        <v/>
      </c>
      <c r="H168" t="str">
        <f t="shared" si="9"/>
        <v/>
      </c>
      <c r="I168" s="5" t="str">
        <f t="shared" si="10"/>
        <v/>
      </c>
      <c r="J168" t="str">
        <f t="shared" si="11"/>
        <v/>
      </c>
    </row>
    <row r="169" spans="1:10" x14ac:dyDescent="0.25">
      <c r="A169" t="str">
        <f>IF(Receipt!B169="","",Receipt!B169)</f>
        <v/>
      </c>
      <c r="B169" t="str">
        <f>IF(Receipt!C169="","",Receipt!C169)</f>
        <v/>
      </c>
      <c r="C169" t="str">
        <f>IF(Receipt!A169="","",Receipt!A169)</f>
        <v/>
      </c>
      <c r="D169" t="str">
        <f>IF(Receipt!G169&gt;0,Receipt!G169,IF(Receipt!E169="lb",16*Receipt!D169,IF(Receipt!E169="oz",Receipt!D169,"")))</f>
        <v/>
      </c>
      <c r="G169" t="str">
        <f t="shared" si="8"/>
        <v/>
      </c>
      <c r="H169" t="str">
        <f t="shared" si="9"/>
        <v/>
      </c>
      <c r="I169" s="5" t="str">
        <f t="shared" si="10"/>
        <v/>
      </c>
      <c r="J169" t="str">
        <f t="shared" si="11"/>
        <v/>
      </c>
    </row>
    <row r="170" spans="1:10" x14ac:dyDescent="0.25">
      <c r="A170" t="str">
        <f>IF(Receipt!B170="","",Receipt!B170)</f>
        <v/>
      </c>
      <c r="B170" t="str">
        <f>IF(Receipt!C170="","",Receipt!C170)</f>
        <v/>
      </c>
      <c r="C170" t="str">
        <f>IF(Receipt!A170="","",Receipt!A170)</f>
        <v/>
      </c>
      <c r="D170" t="str">
        <f>IF(Receipt!G170&gt;0,Receipt!G170,IF(Receipt!E170="lb",16*Receipt!D170,IF(Receipt!E170="oz",Receipt!D170,"")))</f>
        <v/>
      </c>
      <c r="G170" t="str">
        <f t="shared" si="8"/>
        <v/>
      </c>
      <c r="H170" t="str">
        <f t="shared" si="9"/>
        <v/>
      </c>
      <c r="I170" s="5" t="str">
        <f t="shared" si="10"/>
        <v/>
      </c>
      <c r="J170" t="str">
        <f t="shared" si="11"/>
        <v/>
      </c>
    </row>
    <row r="171" spans="1:10" x14ac:dyDescent="0.25">
      <c r="A171" t="str">
        <f>IF(Receipt!B171="","",Receipt!B171)</f>
        <v/>
      </c>
      <c r="B171" t="str">
        <f>IF(Receipt!C171="","",Receipt!C171)</f>
        <v/>
      </c>
      <c r="C171" t="str">
        <f>IF(Receipt!A171="","",Receipt!A171)</f>
        <v/>
      </c>
      <c r="D171" t="str">
        <f>IF(Receipt!G171&gt;0,Receipt!G171,IF(Receipt!E171="lb",16*Receipt!D171,IF(Receipt!E171="oz",Receipt!D171,"")))</f>
        <v/>
      </c>
      <c r="G171" t="str">
        <f t="shared" si="8"/>
        <v/>
      </c>
      <c r="H171" t="str">
        <f t="shared" si="9"/>
        <v/>
      </c>
      <c r="I171" s="5" t="str">
        <f t="shared" si="10"/>
        <v/>
      </c>
      <c r="J171" t="str">
        <f t="shared" si="11"/>
        <v/>
      </c>
    </row>
    <row r="172" spans="1:10" x14ac:dyDescent="0.25">
      <c r="A172" t="str">
        <f>IF(Receipt!B172="","",Receipt!B172)</f>
        <v/>
      </c>
      <c r="B172" t="str">
        <f>IF(Receipt!C172="","",Receipt!C172)</f>
        <v/>
      </c>
      <c r="C172" t="str">
        <f>IF(Receipt!A172="","",Receipt!A172)</f>
        <v/>
      </c>
      <c r="D172" t="str">
        <f>IF(Receipt!G172&gt;0,Receipt!G172,IF(Receipt!E172="lb",16*Receipt!D172,IF(Receipt!E172="oz",Receipt!D172,"")))</f>
        <v/>
      </c>
      <c r="G172" t="str">
        <f t="shared" si="8"/>
        <v/>
      </c>
      <c r="H172" t="str">
        <f t="shared" si="9"/>
        <v/>
      </c>
      <c r="I172" s="5" t="str">
        <f t="shared" si="10"/>
        <v/>
      </c>
      <c r="J172" t="str">
        <f t="shared" si="11"/>
        <v/>
      </c>
    </row>
    <row r="173" spans="1:10" x14ac:dyDescent="0.25">
      <c r="A173" t="str">
        <f>IF(Receipt!B173="","",Receipt!B173)</f>
        <v/>
      </c>
      <c r="B173" t="str">
        <f>IF(Receipt!C173="","",Receipt!C173)</f>
        <v/>
      </c>
      <c r="C173" t="str">
        <f>IF(Receipt!A173="","",Receipt!A173)</f>
        <v/>
      </c>
      <c r="D173" t="str">
        <f>IF(Receipt!G173&gt;0,Receipt!G173,IF(Receipt!E173="lb",16*Receipt!D173,IF(Receipt!E173="oz",Receipt!D173,"")))</f>
        <v/>
      </c>
      <c r="G173" t="str">
        <f t="shared" si="8"/>
        <v/>
      </c>
      <c r="H173" t="str">
        <f t="shared" si="9"/>
        <v/>
      </c>
      <c r="I173" s="5" t="str">
        <f t="shared" si="10"/>
        <v/>
      </c>
      <c r="J173" t="str">
        <f t="shared" si="11"/>
        <v/>
      </c>
    </row>
    <row r="174" spans="1:10" x14ac:dyDescent="0.25">
      <c r="A174" t="str">
        <f>IF(Receipt!B174="","",Receipt!B174)</f>
        <v/>
      </c>
      <c r="B174" t="str">
        <f>IF(Receipt!C174="","",Receipt!C174)</f>
        <v/>
      </c>
      <c r="C174" t="str">
        <f>IF(Receipt!A174="","",Receipt!A174)</f>
        <v/>
      </c>
      <c r="D174" t="str">
        <f>IF(Receipt!G174&gt;0,Receipt!G174,IF(Receipt!E174="lb",16*Receipt!D174,IF(Receipt!E174="oz",Receipt!D174,"")))</f>
        <v/>
      </c>
      <c r="G174" t="str">
        <f t="shared" si="8"/>
        <v/>
      </c>
      <c r="H174" t="str">
        <f t="shared" si="9"/>
        <v/>
      </c>
      <c r="I174" s="5" t="str">
        <f t="shared" si="10"/>
        <v/>
      </c>
      <c r="J174" t="str">
        <f t="shared" si="11"/>
        <v/>
      </c>
    </row>
    <row r="175" spans="1:10" x14ac:dyDescent="0.25">
      <c r="A175" t="str">
        <f>IF(Receipt!B175="","",Receipt!B175)</f>
        <v/>
      </c>
      <c r="B175" t="str">
        <f>IF(Receipt!C175="","",Receipt!C175)</f>
        <v/>
      </c>
      <c r="C175" t="str">
        <f>IF(Receipt!A175="","",Receipt!A175)</f>
        <v/>
      </c>
      <c r="D175" t="str">
        <f>IF(Receipt!G175&gt;0,Receipt!G175,IF(Receipt!E175="lb",16*Receipt!D175,IF(Receipt!E175="oz",Receipt!D175,"")))</f>
        <v/>
      </c>
      <c r="G175" t="str">
        <f t="shared" si="8"/>
        <v/>
      </c>
      <c r="H175" t="str">
        <f t="shared" si="9"/>
        <v/>
      </c>
      <c r="I175" s="5" t="str">
        <f t="shared" si="10"/>
        <v/>
      </c>
      <c r="J175" t="str">
        <f t="shared" si="11"/>
        <v/>
      </c>
    </row>
    <row r="176" spans="1:10" x14ac:dyDescent="0.25">
      <c r="A176" t="str">
        <f>IF(Receipt!B176="","",Receipt!B176)</f>
        <v/>
      </c>
      <c r="B176" t="str">
        <f>IF(Receipt!C176="","",Receipt!C176)</f>
        <v/>
      </c>
      <c r="C176" t="str">
        <f>IF(Receipt!A176="","",Receipt!A176)</f>
        <v/>
      </c>
      <c r="D176" t="str">
        <f>IF(Receipt!G176&gt;0,Receipt!G176,IF(Receipt!E176="lb",16*Receipt!D176,IF(Receipt!E176="oz",Receipt!D176,"")))</f>
        <v/>
      </c>
      <c r="G176" t="str">
        <f t="shared" si="8"/>
        <v/>
      </c>
      <c r="H176" t="str">
        <f t="shared" si="9"/>
        <v/>
      </c>
      <c r="I176" s="5" t="str">
        <f t="shared" si="10"/>
        <v/>
      </c>
      <c r="J176" t="str">
        <f t="shared" si="11"/>
        <v/>
      </c>
    </row>
    <row r="177" spans="1:10" x14ac:dyDescent="0.25">
      <c r="A177" t="str">
        <f>IF(Receipt!B177="","",Receipt!B177)</f>
        <v/>
      </c>
      <c r="B177" t="str">
        <f>IF(Receipt!C177="","",Receipt!C177)</f>
        <v/>
      </c>
      <c r="C177" t="str">
        <f>IF(Receipt!A177="","",Receipt!A177)</f>
        <v/>
      </c>
      <c r="D177" t="str">
        <f>IF(Receipt!G177&gt;0,Receipt!G177,IF(Receipt!E177="lb",16*Receipt!D177,IF(Receipt!E177="oz",Receipt!D177,"")))</f>
        <v/>
      </c>
      <c r="G177" t="str">
        <f t="shared" si="8"/>
        <v/>
      </c>
      <c r="H177" t="str">
        <f t="shared" si="9"/>
        <v/>
      </c>
      <c r="I177" s="5" t="str">
        <f t="shared" si="10"/>
        <v/>
      </c>
      <c r="J177" t="str">
        <f t="shared" si="11"/>
        <v/>
      </c>
    </row>
    <row r="178" spans="1:10" x14ac:dyDescent="0.25">
      <c r="A178" t="str">
        <f>IF(Receipt!B178="","",Receipt!B178)</f>
        <v/>
      </c>
      <c r="B178" t="str">
        <f>IF(Receipt!C178="","",Receipt!C178)</f>
        <v/>
      </c>
      <c r="C178" t="str">
        <f>IF(Receipt!A178="","",Receipt!A178)</f>
        <v/>
      </c>
      <c r="D178" t="str">
        <f>IF(Receipt!G178&gt;0,Receipt!G178,IF(Receipt!E178="lb",16*Receipt!D178,IF(Receipt!E178="oz",Receipt!D178,"")))</f>
        <v/>
      </c>
      <c r="G178" t="str">
        <f t="shared" si="8"/>
        <v/>
      </c>
      <c r="H178" t="str">
        <f t="shared" si="9"/>
        <v/>
      </c>
      <c r="I178" s="5" t="str">
        <f t="shared" si="10"/>
        <v/>
      </c>
      <c r="J178" t="str">
        <f t="shared" si="11"/>
        <v/>
      </c>
    </row>
    <row r="179" spans="1:10" x14ac:dyDescent="0.25">
      <c r="A179" t="str">
        <f>IF(Receipt!B179="","",Receipt!B179)</f>
        <v/>
      </c>
      <c r="B179" t="str">
        <f>IF(Receipt!C179="","",Receipt!C179)</f>
        <v/>
      </c>
      <c r="C179" t="str">
        <f>IF(Receipt!A179="","",Receipt!A179)</f>
        <v/>
      </c>
      <c r="D179" t="str">
        <f>IF(Receipt!G179&gt;0,Receipt!G179,IF(Receipt!E179="lb",16*Receipt!D179,IF(Receipt!E179="oz",Receipt!D179,"")))</f>
        <v/>
      </c>
      <c r="G179" t="str">
        <f t="shared" si="8"/>
        <v/>
      </c>
      <c r="H179" t="str">
        <f t="shared" si="9"/>
        <v/>
      </c>
      <c r="I179" s="5" t="str">
        <f t="shared" si="10"/>
        <v/>
      </c>
      <c r="J179" t="str">
        <f t="shared" si="11"/>
        <v/>
      </c>
    </row>
    <row r="180" spans="1:10" x14ac:dyDescent="0.25">
      <c r="A180" t="str">
        <f>IF(Receipt!B180="","",Receipt!B180)</f>
        <v/>
      </c>
      <c r="B180" t="str">
        <f>IF(Receipt!C180="","",Receipt!C180)</f>
        <v/>
      </c>
      <c r="C180" t="str">
        <f>IF(Receipt!A180="","",Receipt!A180)</f>
        <v/>
      </c>
      <c r="D180" t="str">
        <f>IF(Receipt!G180&gt;0,Receipt!G180,IF(Receipt!E180="lb",16*Receipt!D180,IF(Receipt!E180="oz",Receipt!D180,"")))</f>
        <v/>
      </c>
      <c r="G180" t="str">
        <f t="shared" si="8"/>
        <v/>
      </c>
      <c r="H180" t="str">
        <f t="shared" si="9"/>
        <v/>
      </c>
      <c r="I180" s="5" t="str">
        <f t="shared" si="10"/>
        <v/>
      </c>
      <c r="J180" t="str">
        <f t="shared" si="11"/>
        <v/>
      </c>
    </row>
    <row r="181" spans="1:10" x14ac:dyDescent="0.25">
      <c r="A181" t="str">
        <f>IF(Receipt!B181="","",Receipt!B181)</f>
        <v/>
      </c>
      <c r="B181" t="str">
        <f>IF(Receipt!C181="","",Receipt!C181)</f>
        <v/>
      </c>
      <c r="C181" t="str">
        <f>IF(Receipt!A181="","",Receipt!A181)</f>
        <v/>
      </c>
      <c r="D181" t="str">
        <f>IF(Receipt!G181&gt;0,Receipt!G181,IF(Receipt!E181="lb",16*Receipt!D181,IF(Receipt!E181="oz",Receipt!D181,"")))</f>
        <v/>
      </c>
      <c r="G181" t="str">
        <f t="shared" si="8"/>
        <v/>
      </c>
      <c r="H181" t="str">
        <f t="shared" si="9"/>
        <v/>
      </c>
      <c r="I181" s="5" t="str">
        <f t="shared" si="10"/>
        <v/>
      </c>
      <c r="J181" t="str">
        <f t="shared" si="11"/>
        <v/>
      </c>
    </row>
    <row r="182" spans="1:10" x14ac:dyDescent="0.25">
      <c r="A182" t="str">
        <f>IF(Receipt!B182="","",Receipt!B182)</f>
        <v/>
      </c>
      <c r="B182" t="str">
        <f>IF(Receipt!C182="","",Receipt!C182)</f>
        <v/>
      </c>
      <c r="C182" t="str">
        <f>IF(Receipt!A182="","",Receipt!A182)</f>
        <v/>
      </c>
      <c r="D182" t="str">
        <f>IF(Receipt!G182&gt;0,Receipt!G182,IF(Receipt!E182="lb",16*Receipt!D182,IF(Receipt!E182="oz",Receipt!D182,"")))</f>
        <v/>
      </c>
      <c r="G182" t="str">
        <f t="shared" si="8"/>
        <v/>
      </c>
      <c r="H182" t="str">
        <f t="shared" si="9"/>
        <v/>
      </c>
      <c r="I182" s="5" t="str">
        <f t="shared" si="10"/>
        <v/>
      </c>
      <c r="J182" t="str">
        <f t="shared" si="11"/>
        <v/>
      </c>
    </row>
    <row r="183" spans="1:10" x14ac:dyDescent="0.25">
      <c r="A183" t="str">
        <f>IF(Receipt!B183="","",Receipt!B183)</f>
        <v/>
      </c>
      <c r="B183" t="str">
        <f>IF(Receipt!C183="","",Receipt!C183)</f>
        <v/>
      </c>
      <c r="C183" t="str">
        <f>IF(Receipt!A183="","",Receipt!A183)</f>
        <v/>
      </c>
      <c r="D183" t="str">
        <f>IF(Receipt!G183&gt;0,Receipt!G183,IF(Receipt!E183="lb",16*Receipt!D183,IF(Receipt!E183="oz",Receipt!D183,"")))</f>
        <v/>
      </c>
      <c r="G183" t="str">
        <f t="shared" si="8"/>
        <v/>
      </c>
      <c r="H183" t="str">
        <f t="shared" si="9"/>
        <v/>
      </c>
      <c r="I183" s="5" t="str">
        <f t="shared" si="10"/>
        <v/>
      </c>
      <c r="J183" t="str">
        <f t="shared" si="11"/>
        <v/>
      </c>
    </row>
    <row r="184" spans="1:10" x14ac:dyDescent="0.25">
      <c r="A184" t="str">
        <f>IF(Receipt!B184="","",Receipt!B184)</f>
        <v/>
      </c>
      <c r="B184" t="str">
        <f>IF(Receipt!C184="","",Receipt!C184)</f>
        <v/>
      </c>
      <c r="C184" t="str">
        <f>IF(Receipt!A184="","",Receipt!A184)</f>
        <v/>
      </c>
      <c r="D184" t="str">
        <f>IF(Receipt!G184&gt;0,Receipt!G184,IF(Receipt!E184="lb",16*Receipt!D184,IF(Receipt!E184="oz",Receipt!D184,"")))</f>
        <v/>
      </c>
      <c r="G184" t="str">
        <f t="shared" si="8"/>
        <v/>
      </c>
      <c r="H184" t="str">
        <f t="shared" si="9"/>
        <v/>
      </c>
      <c r="I184" s="5" t="str">
        <f t="shared" si="10"/>
        <v/>
      </c>
      <c r="J184" t="str">
        <f t="shared" si="11"/>
        <v/>
      </c>
    </row>
    <row r="185" spans="1:10" x14ac:dyDescent="0.25">
      <c r="A185" t="str">
        <f>IF(Receipt!B185="","",Receipt!B185)</f>
        <v/>
      </c>
      <c r="B185" t="str">
        <f>IF(Receipt!C185="","",Receipt!C185)</f>
        <v/>
      </c>
      <c r="C185" t="str">
        <f>IF(Receipt!A185="","",Receipt!A185)</f>
        <v/>
      </c>
      <c r="D185" t="str">
        <f>IF(Receipt!G185&gt;0,Receipt!G185,IF(Receipt!E185="lb",16*Receipt!D185,IF(Receipt!E185="oz",Receipt!D185,"")))</f>
        <v/>
      </c>
      <c r="G185" t="str">
        <f t="shared" si="8"/>
        <v/>
      </c>
      <c r="H185" t="str">
        <f t="shared" si="9"/>
        <v/>
      </c>
      <c r="I185" s="5" t="str">
        <f t="shared" si="10"/>
        <v/>
      </c>
      <c r="J185" t="str">
        <f t="shared" si="11"/>
        <v/>
      </c>
    </row>
    <row r="186" spans="1:10" x14ac:dyDescent="0.25">
      <c r="A186" t="str">
        <f>IF(Receipt!B186="","",Receipt!B186)</f>
        <v/>
      </c>
      <c r="B186" t="str">
        <f>IF(Receipt!C186="","",Receipt!C186)</f>
        <v/>
      </c>
      <c r="C186" t="str">
        <f>IF(Receipt!A186="","",Receipt!A186)</f>
        <v/>
      </c>
      <c r="D186" t="str">
        <f>IF(Receipt!G186&gt;0,Receipt!G186,IF(Receipt!E186="lb",16*Receipt!D186,IF(Receipt!E186="oz",Receipt!D186,"")))</f>
        <v/>
      </c>
      <c r="G186" t="str">
        <f t="shared" si="8"/>
        <v/>
      </c>
      <c r="H186" t="str">
        <f t="shared" si="9"/>
        <v/>
      </c>
      <c r="I186" s="5" t="str">
        <f t="shared" si="10"/>
        <v/>
      </c>
      <c r="J186" t="str">
        <f t="shared" si="11"/>
        <v/>
      </c>
    </row>
    <row r="187" spans="1:10" x14ac:dyDescent="0.25">
      <c r="A187" t="str">
        <f>IF(Receipt!B187="","",Receipt!B187)</f>
        <v/>
      </c>
      <c r="B187" t="str">
        <f>IF(Receipt!C187="","",Receipt!C187)</f>
        <v/>
      </c>
      <c r="C187" t="str">
        <f>IF(Receipt!A187="","",Receipt!A187)</f>
        <v/>
      </c>
      <c r="D187" t="str">
        <f>IF(Receipt!G187&gt;0,Receipt!G187,IF(Receipt!E187="lb",16*Receipt!D187,IF(Receipt!E187="oz",Receipt!D187,"")))</f>
        <v/>
      </c>
      <c r="G187" t="str">
        <f t="shared" si="8"/>
        <v/>
      </c>
      <c r="H187" t="str">
        <f t="shared" si="9"/>
        <v/>
      </c>
      <c r="I187" s="5" t="str">
        <f t="shared" si="10"/>
        <v/>
      </c>
      <c r="J187" t="str">
        <f t="shared" si="11"/>
        <v/>
      </c>
    </row>
    <row r="188" spans="1:10" x14ac:dyDescent="0.25">
      <c r="A188" t="str">
        <f>IF(Receipt!B188="","",Receipt!B188)</f>
        <v/>
      </c>
      <c r="B188" t="str">
        <f>IF(Receipt!C188="","",Receipt!C188)</f>
        <v/>
      </c>
      <c r="C188" t="str">
        <f>IF(Receipt!A188="","",Receipt!A188)</f>
        <v/>
      </c>
      <c r="D188" t="str">
        <f>IF(Receipt!G188&gt;0,Receipt!G188,IF(Receipt!E188="lb",16*Receipt!D188,IF(Receipt!E188="oz",Receipt!D188,"")))</f>
        <v/>
      </c>
      <c r="G188" t="str">
        <f t="shared" si="8"/>
        <v/>
      </c>
      <c r="H188" t="str">
        <f t="shared" si="9"/>
        <v/>
      </c>
      <c r="I188" s="5" t="str">
        <f t="shared" si="10"/>
        <v/>
      </c>
      <c r="J188" t="str">
        <f t="shared" si="11"/>
        <v/>
      </c>
    </row>
    <row r="189" spans="1:10" x14ac:dyDescent="0.25">
      <c r="A189" t="str">
        <f>IF(Receipt!B189="","",Receipt!B189)</f>
        <v/>
      </c>
      <c r="B189" t="str">
        <f>IF(Receipt!C189="","",Receipt!C189)</f>
        <v/>
      </c>
      <c r="C189" t="str">
        <f>IF(Receipt!A189="","",Receipt!A189)</f>
        <v/>
      </c>
      <c r="D189" t="str">
        <f>IF(Receipt!G189&gt;0,Receipt!G189,IF(Receipt!E189="lb",16*Receipt!D189,IF(Receipt!E189="oz",Receipt!D189,"")))</f>
        <v/>
      </c>
      <c r="G189" t="str">
        <f t="shared" si="8"/>
        <v/>
      </c>
      <c r="H189" t="str">
        <f t="shared" si="9"/>
        <v/>
      </c>
      <c r="I189" s="5" t="str">
        <f t="shared" si="10"/>
        <v/>
      </c>
      <c r="J189" t="str">
        <f t="shared" si="11"/>
        <v/>
      </c>
    </row>
    <row r="190" spans="1:10" x14ac:dyDescent="0.25">
      <c r="A190" t="str">
        <f>IF(Receipt!B190="","",Receipt!B190)</f>
        <v/>
      </c>
      <c r="B190" t="str">
        <f>IF(Receipt!C190="","",Receipt!C190)</f>
        <v/>
      </c>
      <c r="C190" t="str">
        <f>IF(Receipt!A190="","",Receipt!A190)</f>
        <v/>
      </c>
      <c r="D190" t="str">
        <f>IF(Receipt!G190&gt;0,Receipt!G190,IF(Receipt!E190="lb",16*Receipt!D190,IF(Receipt!E190="oz",Receipt!D190,"")))</f>
        <v/>
      </c>
      <c r="G190" t="str">
        <f t="shared" si="8"/>
        <v/>
      </c>
      <c r="H190" t="str">
        <f t="shared" si="9"/>
        <v/>
      </c>
      <c r="I190" s="5" t="str">
        <f t="shared" si="10"/>
        <v/>
      </c>
      <c r="J190" t="str">
        <f t="shared" si="11"/>
        <v/>
      </c>
    </row>
    <row r="191" spans="1:10" x14ac:dyDescent="0.25">
      <c r="A191" t="str">
        <f>IF(Receipt!B191="","",Receipt!B191)</f>
        <v/>
      </c>
      <c r="B191" t="str">
        <f>IF(Receipt!C191="","",Receipt!C191)</f>
        <v/>
      </c>
      <c r="C191" t="str">
        <f>IF(Receipt!A191="","",Receipt!A191)</f>
        <v/>
      </c>
      <c r="D191" t="str">
        <f>IF(Receipt!G191&gt;0,Receipt!G191,IF(Receipt!E191="lb",16*Receipt!D191,IF(Receipt!E191="oz",Receipt!D191,"")))</f>
        <v/>
      </c>
      <c r="G191" t="str">
        <f t="shared" si="8"/>
        <v/>
      </c>
      <c r="H191" t="str">
        <f t="shared" si="9"/>
        <v/>
      </c>
      <c r="I191" s="5" t="str">
        <f t="shared" si="10"/>
        <v/>
      </c>
      <c r="J191" t="str">
        <f t="shared" si="11"/>
        <v/>
      </c>
    </row>
    <row r="192" spans="1:10" x14ac:dyDescent="0.25">
      <c r="A192" t="str">
        <f>IF(Receipt!B192="","",Receipt!B192)</f>
        <v/>
      </c>
      <c r="B192" t="str">
        <f>IF(Receipt!C192="","",Receipt!C192)</f>
        <v/>
      </c>
      <c r="C192" t="str">
        <f>IF(Receipt!A192="","",Receipt!A192)</f>
        <v/>
      </c>
      <c r="D192" t="str">
        <f>IF(Receipt!G192&gt;0,Receipt!G192,IF(Receipt!E192="lb",16*Receipt!D192,IF(Receipt!E192="oz",Receipt!D192,"")))</f>
        <v/>
      </c>
      <c r="G192" t="str">
        <f t="shared" si="8"/>
        <v/>
      </c>
      <c r="H192" t="str">
        <f t="shared" si="9"/>
        <v/>
      </c>
      <c r="I192" s="5" t="str">
        <f t="shared" si="10"/>
        <v/>
      </c>
      <c r="J192" t="str">
        <f t="shared" si="11"/>
        <v/>
      </c>
    </row>
    <row r="193" spans="1:10" x14ac:dyDescent="0.25">
      <c r="A193" t="str">
        <f>IF(Receipt!B193="","",Receipt!B193)</f>
        <v/>
      </c>
      <c r="B193" t="str">
        <f>IF(Receipt!C193="","",Receipt!C193)</f>
        <v/>
      </c>
      <c r="C193" t="str">
        <f>IF(Receipt!A193="","",Receipt!A193)</f>
        <v/>
      </c>
      <c r="D193" t="str">
        <f>IF(Receipt!G193&gt;0,Receipt!G193,IF(Receipt!E193="lb",16*Receipt!D193,IF(Receipt!E193="oz",Receipt!D193,"")))</f>
        <v/>
      </c>
      <c r="G193" t="str">
        <f t="shared" si="8"/>
        <v/>
      </c>
      <c r="H193" t="str">
        <f t="shared" si="9"/>
        <v/>
      </c>
      <c r="I193" s="5" t="str">
        <f t="shared" si="10"/>
        <v/>
      </c>
      <c r="J193" t="str">
        <f t="shared" si="11"/>
        <v/>
      </c>
    </row>
    <row r="194" spans="1:10" x14ac:dyDescent="0.25">
      <c r="A194" t="str">
        <f>IF(Receipt!B194="","",Receipt!B194)</f>
        <v/>
      </c>
      <c r="B194" t="str">
        <f>IF(Receipt!C194="","",Receipt!C194)</f>
        <v/>
      </c>
      <c r="C194" t="str">
        <f>IF(Receipt!A194="","",Receipt!A194)</f>
        <v/>
      </c>
      <c r="D194" t="str">
        <f>IF(Receipt!G194&gt;0,Receipt!G194,IF(Receipt!E194="lb",16*Receipt!D194,IF(Receipt!E194="oz",Receipt!D194,"")))</f>
        <v/>
      </c>
      <c r="G194" t="str">
        <f t="shared" ref="G194:G257" si="12">IF(OR(D194="",E194="",F194=""),"",MIN(D194,E194*F194))</f>
        <v/>
      </c>
      <c r="H194" t="str">
        <f t="shared" ref="H194:H257" si="13">IF(G194="","", D194-G194)</f>
        <v/>
      </c>
      <c r="I194" s="5" t="str">
        <f t="shared" ref="I194:I257" si="14">IF(H194="","", H194 * 0)</f>
        <v/>
      </c>
      <c r="J194" t="str">
        <f t="shared" ref="J194:J257" si="15">IF(H194="", "", IF(H194&gt;0,
IF(B194="Veggies","Chop &amp; freeze within 48h; batch soups/stir-fries.",
IF(B194="Meat (cooked)","Freeze portions day 1; label dates.",
IF(B194="Cheese","Shred &amp; freeze; use in sauces.",
IF(B194="Bread","Freeze slices; toast from frozen.","Batch-cook or dehydrate to extend shelf life.")))),"") )</f>
        <v/>
      </c>
    </row>
    <row r="195" spans="1:10" x14ac:dyDescent="0.25">
      <c r="A195" t="str">
        <f>IF(Receipt!B195="","",Receipt!B195)</f>
        <v/>
      </c>
      <c r="B195" t="str">
        <f>IF(Receipt!C195="","",Receipt!C195)</f>
        <v/>
      </c>
      <c r="C195" t="str">
        <f>IF(Receipt!A195="","",Receipt!A195)</f>
        <v/>
      </c>
      <c r="D195" t="str">
        <f>IF(Receipt!G195&gt;0,Receipt!G195,IF(Receipt!E195="lb",16*Receipt!D195,IF(Receipt!E195="oz",Receipt!D195,"")))</f>
        <v/>
      </c>
      <c r="G195" t="str">
        <f t="shared" si="12"/>
        <v/>
      </c>
      <c r="H195" t="str">
        <f t="shared" si="13"/>
        <v/>
      </c>
      <c r="I195" s="5" t="str">
        <f t="shared" si="14"/>
        <v/>
      </c>
      <c r="J195" t="str">
        <f t="shared" si="15"/>
        <v/>
      </c>
    </row>
    <row r="196" spans="1:10" x14ac:dyDescent="0.25">
      <c r="A196" t="str">
        <f>IF(Receipt!B196="","",Receipt!B196)</f>
        <v/>
      </c>
      <c r="B196" t="str">
        <f>IF(Receipt!C196="","",Receipt!C196)</f>
        <v/>
      </c>
      <c r="C196" t="str">
        <f>IF(Receipt!A196="","",Receipt!A196)</f>
        <v/>
      </c>
      <c r="D196" t="str">
        <f>IF(Receipt!G196&gt;0,Receipt!G196,IF(Receipt!E196="lb",16*Receipt!D196,IF(Receipt!E196="oz",Receipt!D196,"")))</f>
        <v/>
      </c>
      <c r="G196" t="str">
        <f t="shared" si="12"/>
        <v/>
      </c>
      <c r="H196" t="str">
        <f t="shared" si="13"/>
        <v/>
      </c>
      <c r="I196" s="5" t="str">
        <f t="shared" si="14"/>
        <v/>
      </c>
      <c r="J196" t="str">
        <f t="shared" si="15"/>
        <v/>
      </c>
    </row>
    <row r="197" spans="1:10" x14ac:dyDescent="0.25">
      <c r="A197" t="str">
        <f>IF(Receipt!B197="","",Receipt!B197)</f>
        <v/>
      </c>
      <c r="B197" t="str">
        <f>IF(Receipt!C197="","",Receipt!C197)</f>
        <v/>
      </c>
      <c r="C197" t="str">
        <f>IF(Receipt!A197="","",Receipt!A197)</f>
        <v/>
      </c>
      <c r="D197" t="str">
        <f>IF(Receipt!G197&gt;0,Receipt!G197,IF(Receipt!E197="lb",16*Receipt!D197,IF(Receipt!E197="oz",Receipt!D197,"")))</f>
        <v/>
      </c>
      <c r="G197" t="str">
        <f t="shared" si="12"/>
        <v/>
      </c>
      <c r="H197" t="str">
        <f t="shared" si="13"/>
        <v/>
      </c>
      <c r="I197" s="5" t="str">
        <f t="shared" si="14"/>
        <v/>
      </c>
      <c r="J197" t="str">
        <f t="shared" si="15"/>
        <v/>
      </c>
    </row>
    <row r="198" spans="1:10" x14ac:dyDescent="0.25">
      <c r="A198" t="str">
        <f>IF(Receipt!B198="","",Receipt!B198)</f>
        <v/>
      </c>
      <c r="B198" t="str">
        <f>IF(Receipt!C198="","",Receipt!C198)</f>
        <v/>
      </c>
      <c r="C198" t="str">
        <f>IF(Receipt!A198="","",Receipt!A198)</f>
        <v/>
      </c>
      <c r="D198" t="str">
        <f>IF(Receipt!G198&gt;0,Receipt!G198,IF(Receipt!E198="lb",16*Receipt!D198,IF(Receipt!E198="oz",Receipt!D198,"")))</f>
        <v/>
      </c>
      <c r="G198" t="str">
        <f t="shared" si="12"/>
        <v/>
      </c>
      <c r="H198" t="str">
        <f t="shared" si="13"/>
        <v/>
      </c>
      <c r="I198" s="5" t="str">
        <f t="shared" si="14"/>
        <v/>
      </c>
      <c r="J198" t="str">
        <f t="shared" si="15"/>
        <v/>
      </c>
    </row>
    <row r="199" spans="1:10" x14ac:dyDescent="0.25">
      <c r="A199" t="str">
        <f>IF(Receipt!B199="","",Receipt!B199)</f>
        <v/>
      </c>
      <c r="B199" t="str">
        <f>IF(Receipt!C199="","",Receipt!C199)</f>
        <v/>
      </c>
      <c r="C199" t="str">
        <f>IF(Receipt!A199="","",Receipt!A199)</f>
        <v/>
      </c>
      <c r="D199" t="str">
        <f>IF(Receipt!G199&gt;0,Receipt!G199,IF(Receipt!E199="lb",16*Receipt!D199,IF(Receipt!E199="oz",Receipt!D199,"")))</f>
        <v/>
      </c>
      <c r="G199" t="str">
        <f t="shared" si="12"/>
        <v/>
      </c>
      <c r="H199" t="str">
        <f t="shared" si="13"/>
        <v/>
      </c>
      <c r="I199" s="5" t="str">
        <f t="shared" si="14"/>
        <v/>
      </c>
      <c r="J199" t="str">
        <f t="shared" si="15"/>
        <v/>
      </c>
    </row>
    <row r="200" spans="1:10" x14ac:dyDescent="0.25">
      <c r="A200" t="str">
        <f>IF(Receipt!B200="","",Receipt!B200)</f>
        <v/>
      </c>
      <c r="B200" t="str">
        <f>IF(Receipt!C200="","",Receipt!C200)</f>
        <v/>
      </c>
      <c r="C200" t="str">
        <f>IF(Receipt!A200="","",Receipt!A200)</f>
        <v/>
      </c>
      <c r="D200" t="str">
        <f>IF(Receipt!G200&gt;0,Receipt!G200,IF(Receipt!E200="lb",16*Receipt!D200,IF(Receipt!E200="oz",Receipt!D200,"")))</f>
        <v/>
      </c>
      <c r="G200" t="str">
        <f t="shared" si="12"/>
        <v/>
      </c>
      <c r="H200" t="str">
        <f t="shared" si="13"/>
        <v/>
      </c>
      <c r="I200" s="5" t="str">
        <f t="shared" si="14"/>
        <v/>
      </c>
      <c r="J200" t="str">
        <f t="shared" si="15"/>
        <v/>
      </c>
    </row>
    <row r="201" spans="1:10" x14ac:dyDescent="0.25">
      <c r="A201" t="str">
        <f>IF(Receipt!B201="","",Receipt!B201)</f>
        <v/>
      </c>
      <c r="B201" t="str">
        <f>IF(Receipt!C201="","",Receipt!C201)</f>
        <v/>
      </c>
      <c r="C201" t="str">
        <f>IF(Receipt!A201="","",Receipt!A201)</f>
        <v/>
      </c>
      <c r="D201" t="str">
        <f>IF(Receipt!G201&gt;0,Receipt!G201,IF(Receipt!E201="lb",16*Receipt!D201,IF(Receipt!E201="oz",Receipt!D201,"")))</f>
        <v/>
      </c>
      <c r="G201" t="str">
        <f t="shared" si="12"/>
        <v/>
      </c>
      <c r="H201" t="str">
        <f t="shared" si="13"/>
        <v/>
      </c>
      <c r="I201" s="5" t="str">
        <f t="shared" si="14"/>
        <v/>
      </c>
      <c r="J201" t="str">
        <f t="shared" si="15"/>
        <v/>
      </c>
    </row>
    <row r="202" spans="1:10" x14ac:dyDescent="0.25">
      <c r="A202" t="str">
        <f>IF(Receipt!B202="","",Receipt!B202)</f>
        <v/>
      </c>
      <c r="B202" t="str">
        <f>IF(Receipt!C202="","",Receipt!C202)</f>
        <v/>
      </c>
      <c r="C202" t="str">
        <f>IF(Receipt!A202="","",Receipt!A202)</f>
        <v/>
      </c>
      <c r="D202" t="str">
        <f>IF(Receipt!G202&gt;0,Receipt!G202,IF(Receipt!E202="lb",16*Receipt!D202,IF(Receipt!E202="oz",Receipt!D202,"")))</f>
        <v/>
      </c>
      <c r="G202" t="str">
        <f t="shared" si="12"/>
        <v/>
      </c>
      <c r="H202" t="str">
        <f t="shared" si="13"/>
        <v/>
      </c>
      <c r="I202" s="5" t="str">
        <f t="shared" si="14"/>
        <v/>
      </c>
      <c r="J202" t="str">
        <f t="shared" si="15"/>
        <v/>
      </c>
    </row>
    <row r="203" spans="1:10" x14ac:dyDescent="0.25">
      <c r="A203" t="str">
        <f>IF(Receipt!B203="","",Receipt!B203)</f>
        <v/>
      </c>
      <c r="B203" t="str">
        <f>IF(Receipt!C203="","",Receipt!C203)</f>
        <v/>
      </c>
      <c r="C203" t="str">
        <f>IF(Receipt!A203="","",Receipt!A203)</f>
        <v/>
      </c>
      <c r="D203" t="str">
        <f>IF(Receipt!G203&gt;0,Receipt!G203,IF(Receipt!E203="lb",16*Receipt!D203,IF(Receipt!E203="oz",Receipt!D203,"")))</f>
        <v/>
      </c>
      <c r="G203" t="str">
        <f t="shared" si="12"/>
        <v/>
      </c>
      <c r="H203" t="str">
        <f t="shared" si="13"/>
        <v/>
      </c>
      <c r="I203" s="5" t="str">
        <f t="shared" si="14"/>
        <v/>
      </c>
      <c r="J203" t="str">
        <f t="shared" si="15"/>
        <v/>
      </c>
    </row>
    <row r="204" spans="1:10" x14ac:dyDescent="0.25">
      <c r="A204" t="str">
        <f>IF(Receipt!B204="","",Receipt!B204)</f>
        <v/>
      </c>
      <c r="B204" t="str">
        <f>IF(Receipt!C204="","",Receipt!C204)</f>
        <v/>
      </c>
      <c r="C204" t="str">
        <f>IF(Receipt!A204="","",Receipt!A204)</f>
        <v/>
      </c>
      <c r="D204" t="str">
        <f>IF(Receipt!G204&gt;0,Receipt!G204,IF(Receipt!E204="lb",16*Receipt!D204,IF(Receipt!E204="oz",Receipt!D204,"")))</f>
        <v/>
      </c>
      <c r="G204" t="str">
        <f t="shared" si="12"/>
        <v/>
      </c>
      <c r="H204" t="str">
        <f t="shared" si="13"/>
        <v/>
      </c>
      <c r="I204" s="5" t="str">
        <f t="shared" si="14"/>
        <v/>
      </c>
      <c r="J204" t="str">
        <f t="shared" si="15"/>
        <v/>
      </c>
    </row>
    <row r="205" spans="1:10" x14ac:dyDescent="0.25">
      <c r="A205" t="str">
        <f>IF(Receipt!B205="","",Receipt!B205)</f>
        <v/>
      </c>
      <c r="B205" t="str">
        <f>IF(Receipt!C205="","",Receipt!C205)</f>
        <v/>
      </c>
      <c r="C205" t="str">
        <f>IF(Receipt!A205="","",Receipt!A205)</f>
        <v/>
      </c>
      <c r="D205" t="str">
        <f>IF(Receipt!G205&gt;0,Receipt!G205,IF(Receipt!E205="lb",16*Receipt!D205,IF(Receipt!E205="oz",Receipt!D205,"")))</f>
        <v/>
      </c>
      <c r="G205" t="str">
        <f t="shared" si="12"/>
        <v/>
      </c>
      <c r="H205" t="str">
        <f t="shared" si="13"/>
        <v/>
      </c>
      <c r="I205" s="5" t="str">
        <f t="shared" si="14"/>
        <v/>
      </c>
      <c r="J205" t="str">
        <f t="shared" si="15"/>
        <v/>
      </c>
    </row>
    <row r="206" spans="1:10" x14ac:dyDescent="0.25">
      <c r="A206" t="str">
        <f>IF(Receipt!B206="","",Receipt!B206)</f>
        <v/>
      </c>
      <c r="B206" t="str">
        <f>IF(Receipt!C206="","",Receipt!C206)</f>
        <v/>
      </c>
      <c r="C206" t="str">
        <f>IF(Receipt!A206="","",Receipt!A206)</f>
        <v/>
      </c>
      <c r="D206" t="str">
        <f>IF(Receipt!G206&gt;0,Receipt!G206,IF(Receipt!E206="lb",16*Receipt!D206,IF(Receipt!E206="oz",Receipt!D206,"")))</f>
        <v/>
      </c>
      <c r="G206" t="str">
        <f t="shared" si="12"/>
        <v/>
      </c>
      <c r="H206" t="str">
        <f t="shared" si="13"/>
        <v/>
      </c>
      <c r="I206" s="5" t="str">
        <f t="shared" si="14"/>
        <v/>
      </c>
      <c r="J206" t="str">
        <f t="shared" si="15"/>
        <v/>
      </c>
    </row>
    <row r="207" spans="1:10" x14ac:dyDescent="0.25">
      <c r="A207" t="str">
        <f>IF(Receipt!B207="","",Receipt!B207)</f>
        <v/>
      </c>
      <c r="B207" t="str">
        <f>IF(Receipt!C207="","",Receipt!C207)</f>
        <v/>
      </c>
      <c r="C207" t="str">
        <f>IF(Receipt!A207="","",Receipt!A207)</f>
        <v/>
      </c>
      <c r="D207" t="str">
        <f>IF(Receipt!G207&gt;0,Receipt!G207,IF(Receipt!E207="lb",16*Receipt!D207,IF(Receipt!E207="oz",Receipt!D207,"")))</f>
        <v/>
      </c>
      <c r="G207" t="str">
        <f t="shared" si="12"/>
        <v/>
      </c>
      <c r="H207" t="str">
        <f t="shared" si="13"/>
        <v/>
      </c>
      <c r="I207" s="5" t="str">
        <f t="shared" si="14"/>
        <v/>
      </c>
      <c r="J207" t="str">
        <f t="shared" si="15"/>
        <v/>
      </c>
    </row>
    <row r="208" spans="1:10" x14ac:dyDescent="0.25">
      <c r="A208" t="str">
        <f>IF(Receipt!B208="","",Receipt!B208)</f>
        <v/>
      </c>
      <c r="B208" t="str">
        <f>IF(Receipt!C208="","",Receipt!C208)</f>
        <v/>
      </c>
      <c r="C208" t="str">
        <f>IF(Receipt!A208="","",Receipt!A208)</f>
        <v/>
      </c>
      <c r="D208" t="str">
        <f>IF(Receipt!G208&gt;0,Receipt!G208,IF(Receipt!E208="lb",16*Receipt!D208,IF(Receipt!E208="oz",Receipt!D208,"")))</f>
        <v/>
      </c>
      <c r="G208" t="str">
        <f t="shared" si="12"/>
        <v/>
      </c>
      <c r="H208" t="str">
        <f t="shared" si="13"/>
        <v/>
      </c>
      <c r="I208" s="5" t="str">
        <f t="shared" si="14"/>
        <v/>
      </c>
      <c r="J208" t="str">
        <f t="shared" si="15"/>
        <v/>
      </c>
    </row>
    <row r="209" spans="1:10" x14ac:dyDescent="0.25">
      <c r="A209" t="str">
        <f>IF(Receipt!B209="","",Receipt!B209)</f>
        <v/>
      </c>
      <c r="B209" t="str">
        <f>IF(Receipt!C209="","",Receipt!C209)</f>
        <v/>
      </c>
      <c r="C209" t="str">
        <f>IF(Receipt!A209="","",Receipt!A209)</f>
        <v/>
      </c>
      <c r="D209" t="str">
        <f>IF(Receipt!G209&gt;0,Receipt!G209,IF(Receipt!E209="lb",16*Receipt!D209,IF(Receipt!E209="oz",Receipt!D209,"")))</f>
        <v/>
      </c>
      <c r="G209" t="str">
        <f t="shared" si="12"/>
        <v/>
      </c>
      <c r="H209" t="str">
        <f t="shared" si="13"/>
        <v/>
      </c>
      <c r="I209" s="5" t="str">
        <f t="shared" si="14"/>
        <v/>
      </c>
      <c r="J209" t="str">
        <f t="shared" si="15"/>
        <v/>
      </c>
    </row>
    <row r="210" spans="1:10" x14ac:dyDescent="0.25">
      <c r="A210" t="str">
        <f>IF(Receipt!B210="","",Receipt!B210)</f>
        <v/>
      </c>
      <c r="B210" t="str">
        <f>IF(Receipt!C210="","",Receipt!C210)</f>
        <v/>
      </c>
      <c r="C210" t="str">
        <f>IF(Receipt!A210="","",Receipt!A210)</f>
        <v/>
      </c>
      <c r="D210" t="str">
        <f>IF(Receipt!G210&gt;0,Receipt!G210,IF(Receipt!E210="lb",16*Receipt!D210,IF(Receipt!E210="oz",Receipt!D210,"")))</f>
        <v/>
      </c>
      <c r="G210" t="str">
        <f t="shared" si="12"/>
        <v/>
      </c>
      <c r="H210" t="str">
        <f t="shared" si="13"/>
        <v/>
      </c>
      <c r="I210" s="5" t="str">
        <f t="shared" si="14"/>
        <v/>
      </c>
      <c r="J210" t="str">
        <f t="shared" si="15"/>
        <v/>
      </c>
    </row>
    <row r="211" spans="1:10" x14ac:dyDescent="0.25">
      <c r="A211" t="str">
        <f>IF(Receipt!B211="","",Receipt!B211)</f>
        <v/>
      </c>
      <c r="B211" t="str">
        <f>IF(Receipt!C211="","",Receipt!C211)</f>
        <v/>
      </c>
      <c r="C211" t="str">
        <f>IF(Receipt!A211="","",Receipt!A211)</f>
        <v/>
      </c>
      <c r="D211" t="str">
        <f>IF(Receipt!G211&gt;0,Receipt!G211,IF(Receipt!E211="lb",16*Receipt!D211,IF(Receipt!E211="oz",Receipt!D211,"")))</f>
        <v/>
      </c>
      <c r="G211" t="str">
        <f t="shared" si="12"/>
        <v/>
      </c>
      <c r="H211" t="str">
        <f t="shared" si="13"/>
        <v/>
      </c>
      <c r="I211" s="5" t="str">
        <f t="shared" si="14"/>
        <v/>
      </c>
      <c r="J211" t="str">
        <f t="shared" si="15"/>
        <v/>
      </c>
    </row>
    <row r="212" spans="1:10" x14ac:dyDescent="0.25">
      <c r="A212" t="str">
        <f>IF(Receipt!B212="","",Receipt!B212)</f>
        <v/>
      </c>
      <c r="B212" t="str">
        <f>IF(Receipt!C212="","",Receipt!C212)</f>
        <v/>
      </c>
      <c r="C212" t="str">
        <f>IF(Receipt!A212="","",Receipt!A212)</f>
        <v/>
      </c>
      <c r="D212" t="str">
        <f>IF(Receipt!G212&gt;0,Receipt!G212,IF(Receipt!E212="lb",16*Receipt!D212,IF(Receipt!E212="oz",Receipt!D212,"")))</f>
        <v/>
      </c>
      <c r="G212" t="str">
        <f t="shared" si="12"/>
        <v/>
      </c>
      <c r="H212" t="str">
        <f t="shared" si="13"/>
        <v/>
      </c>
      <c r="I212" s="5" t="str">
        <f t="shared" si="14"/>
        <v/>
      </c>
      <c r="J212" t="str">
        <f t="shared" si="15"/>
        <v/>
      </c>
    </row>
    <row r="213" spans="1:10" x14ac:dyDescent="0.25">
      <c r="A213" t="str">
        <f>IF(Receipt!B213="","",Receipt!B213)</f>
        <v/>
      </c>
      <c r="B213" t="str">
        <f>IF(Receipt!C213="","",Receipt!C213)</f>
        <v/>
      </c>
      <c r="C213" t="str">
        <f>IF(Receipt!A213="","",Receipt!A213)</f>
        <v/>
      </c>
      <c r="D213" t="str">
        <f>IF(Receipt!G213&gt;0,Receipt!G213,IF(Receipt!E213="lb",16*Receipt!D213,IF(Receipt!E213="oz",Receipt!D213,"")))</f>
        <v/>
      </c>
      <c r="G213" t="str">
        <f t="shared" si="12"/>
        <v/>
      </c>
      <c r="H213" t="str">
        <f t="shared" si="13"/>
        <v/>
      </c>
      <c r="I213" s="5" t="str">
        <f t="shared" si="14"/>
        <v/>
      </c>
      <c r="J213" t="str">
        <f t="shared" si="15"/>
        <v/>
      </c>
    </row>
    <row r="214" spans="1:10" x14ac:dyDescent="0.25">
      <c r="A214" t="str">
        <f>IF(Receipt!B214="","",Receipt!B214)</f>
        <v/>
      </c>
      <c r="B214" t="str">
        <f>IF(Receipt!C214="","",Receipt!C214)</f>
        <v/>
      </c>
      <c r="C214" t="str">
        <f>IF(Receipt!A214="","",Receipt!A214)</f>
        <v/>
      </c>
      <c r="D214" t="str">
        <f>IF(Receipt!G214&gt;0,Receipt!G214,IF(Receipt!E214="lb",16*Receipt!D214,IF(Receipt!E214="oz",Receipt!D214,"")))</f>
        <v/>
      </c>
      <c r="G214" t="str">
        <f t="shared" si="12"/>
        <v/>
      </c>
      <c r="H214" t="str">
        <f t="shared" si="13"/>
        <v/>
      </c>
      <c r="I214" s="5" t="str">
        <f t="shared" si="14"/>
        <v/>
      </c>
      <c r="J214" t="str">
        <f t="shared" si="15"/>
        <v/>
      </c>
    </row>
    <row r="215" spans="1:10" x14ac:dyDescent="0.25">
      <c r="A215" t="str">
        <f>IF(Receipt!B215="","",Receipt!B215)</f>
        <v/>
      </c>
      <c r="B215" t="str">
        <f>IF(Receipt!C215="","",Receipt!C215)</f>
        <v/>
      </c>
      <c r="C215" t="str">
        <f>IF(Receipt!A215="","",Receipt!A215)</f>
        <v/>
      </c>
      <c r="D215" t="str">
        <f>IF(Receipt!G215&gt;0,Receipt!G215,IF(Receipt!E215="lb",16*Receipt!D215,IF(Receipt!E215="oz",Receipt!D215,"")))</f>
        <v/>
      </c>
      <c r="G215" t="str">
        <f t="shared" si="12"/>
        <v/>
      </c>
      <c r="H215" t="str">
        <f t="shared" si="13"/>
        <v/>
      </c>
      <c r="I215" s="5" t="str">
        <f t="shared" si="14"/>
        <v/>
      </c>
      <c r="J215" t="str">
        <f t="shared" si="15"/>
        <v/>
      </c>
    </row>
    <row r="216" spans="1:10" x14ac:dyDescent="0.25">
      <c r="A216" t="str">
        <f>IF(Receipt!B216="","",Receipt!B216)</f>
        <v/>
      </c>
      <c r="B216" t="str">
        <f>IF(Receipt!C216="","",Receipt!C216)</f>
        <v/>
      </c>
      <c r="C216" t="str">
        <f>IF(Receipt!A216="","",Receipt!A216)</f>
        <v/>
      </c>
      <c r="D216" t="str">
        <f>IF(Receipt!G216&gt;0,Receipt!G216,IF(Receipt!E216="lb",16*Receipt!D216,IF(Receipt!E216="oz",Receipt!D216,"")))</f>
        <v/>
      </c>
      <c r="G216" t="str">
        <f t="shared" si="12"/>
        <v/>
      </c>
      <c r="H216" t="str">
        <f t="shared" si="13"/>
        <v/>
      </c>
      <c r="I216" s="5" t="str">
        <f t="shared" si="14"/>
        <v/>
      </c>
      <c r="J216" t="str">
        <f t="shared" si="15"/>
        <v/>
      </c>
    </row>
    <row r="217" spans="1:10" x14ac:dyDescent="0.25">
      <c r="A217" t="str">
        <f>IF(Receipt!B217="","",Receipt!B217)</f>
        <v/>
      </c>
      <c r="B217" t="str">
        <f>IF(Receipt!C217="","",Receipt!C217)</f>
        <v/>
      </c>
      <c r="C217" t="str">
        <f>IF(Receipt!A217="","",Receipt!A217)</f>
        <v/>
      </c>
      <c r="D217" t="str">
        <f>IF(Receipt!G217&gt;0,Receipt!G217,IF(Receipt!E217="lb",16*Receipt!D217,IF(Receipt!E217="oz",Receipt!D217,"")))</f>
        <v/>
      </c>
      <c r="G217" t="str">
        <f t="shared" si="12"/>
        <v/>
      </c>
      <c r="H217" t="str">
        <f t="shared" si="13"/>
        <v/>
      </c>
      <c r="I217" s="5" t="str">
        <f t="shared" si="14"/>
        <v/>
      </c>
      <c r="J217" t="str">
        <f t="shared" si="15"/>
        <v/>
      </c>
    </row>
    <row r="218" spans="1:10" x14ac:dyDescent="0.25">
      <c r="A218" t="str">
        <f>IF(Receipt!B218="","",Receipt!B218)</f>
        <v/>
      </c>
      <c r="B218" t="str">
        <f>IF(Receipt!C218="","",Receipt!C218)</f>
        <v/>
      </c>
      <c r="C218" t="str">
        <f>IF(Receipt!A218="","",Receipt!A218)</f>
        <v/>
      </c>
      <c r="D218" t="str">
        <f>IF(Receipt!G218&gt;0,Receipt!G218,IF(Receipt!E218="lb",16*Receipt!D218,IF(Receipt!E218="oz",Receipt!D218,"")))</f>
        <v/>
      </c>
      <c r="G218" t="str">
        <f t="shared" si="12"/>
        <v/>
      </c>
      <c r="H218" t="str">
        <f t="shared" si="13"/>
        <v/>
      </c>
      <c r="I218" s="5" t="str">
        <f t="shared" si="14"/>
        <v/>
      </c>
      <c r="J218" t="str">
        <f t="shared" si="15"/>
        <v/>
      </c>
    </row>
    <row r="219" spans="1:10" x14ac:dyDescent="0.25">
      <c r="A219" t="str">
        <f>IF(Receipt!B219="","",Receipt!B219)</f>
        <v/>
      </c>
      <c r="B219" t="str">
        <f>IF(Receipt!C219="","",Receipt!C219)</f>
        <v/>
      </c>
      <c r="C219" t="str">
        <f>IF(Receipt!A219="","",Receipt!A219)</f>
        <v/>
      </c>
      <c r="D219" t="str">
        <f>IF(Receipt!G219&gt;0,Receipt!G219,IF(Receipt!E219="lb",16*Receipt!D219,IF(Receipt!E219="oz",Receipt!D219,"")))</f>
        <v/>
      </c>
      <c r="G219" t="str">
        <f t="shared" si="12"/>
        <v/>
      </c>
      <c r="H219" t="str">
        <f t="shared" si="13"/>
        <v/>
      </c>
      <c r="I219" s="5" t="str">
        <f t="shared" si="14"/>
        <v/>
      </c>
      <c r="J219" t="str">
        <f t="shared" si="15"/>
        <v/>
      </c>
    </row>
    <row r="220" spans="1:10" x14ac:dyDescent="0.25">
      <c r="A220" t="str">
        <f>IF(Receipt!B220="","",Receipt!B220)</f>
        <v/>
      </c>
      <c r="B220" t="str">
        <f>IF(Receipt!C220="","",Receipt!C220)</f>
        <v/>
      </c>
      <c r="C220" t="str">
        <f>IF(Receipt!A220="","",Receipt!A220)</f>
        <v/>
      </c>
      <c r="D220" t="str">
        <f>IF(Receipt!G220&gt;0,Receipt!G220,IF(Receipt!E220="lb",16*Receipt!D220,IF(Receipt!E220="oz",Receipt!D220,"")))</f>
        <v/>
      </c>
      <c r="G220" t="str">
        <f t="shared" si="12"/>
        <v/>
      </c>
      <c r="H220" t="str">
        <f t="shared" si="13"/>
        <v/>
      </c>
      <c r="I220" s="5" t="str">
        <f t="shared" si="14"/>
        <v/>
      </c>
      <c r="J220" t="str">
        <f t="shared" si="15"/>
        <v/>
      </c>
    </row>
    <row r="221" spans="1:10" x14ac:dyDescent="0.25">
      <c r="A221" t="str">
        <f>IF(Receipt!B221="","",Receipt!B221)</f>
        <v/>
      </c>
      <c r="B221" t="str">
        <f>IF(Receipt!C221="","",Receipt!C221)</f>
        <v/>
      </c>
      <c r="C221" t="str">
        <f>IF(Receipt!A221="","",Receipt!A221)</f>
        <v/>
      </c>
      <c r="D221" t="str">
        <f>IF(Receipt!G221&gt;0,Receipt!G221,IF(Receipt!E221="lb",16*Receipt!D221,IF(Receipt!E221="oz",Receipt!D221,"")))</f>
        <v/>
      </c>
      <c r="G221" t="str">
        <f t="shared" si="12"/>
        <v/>
      </c>
      <c r="H221" t="str">
        <f t="shared" si="13"/>
        <v/>
      </c>
      <c r="I221" s="5" t="str">
        <f t="shared" si="14"/>
        <v/>
      </c>
      <c r="J221" t="str">
        <f t="shared" si="15"/>
        <v/>
      </c>
    </row>
    <row r="222" spans="1:10" x14ac:dyDescent="0.25">
      <c r="A222" t="str">
        <f>IF(Receipt!B222="","",Receipt!B222)</f>
        <v/>
      </c>
      <c r="B222" t="str">
        <f>IF(Receipt!C222="","",Receipt!C222)</f>
        <v/>
      </c>
      <c r="C222" t="str">
        <f>IF(Receipt!A222="","",Receipt!A222)</f>
        <v/>
      </c>
      <c r="D222" t="str">
        <f>IF(Receipt!G222&gt;0,Receipt!G222,IF(Receipt!E222="lb",16*Receipt!D222,IF(Receipt!E222="oz",Receipt!D222,"")))</f>
        <v/>
      </c>
      <c r="G222" t="str">
        <f t="shared" si="12"/>
        <v/>
      </c>
      <c r="H222" t="str">
        <f t="shared" si="13"/>
        <v/>
      </c>
      <c r="I222" s="5" t="str">
        <f t="shared" si="14"/>
        <v/>
      </c>
      <c r="J222" t="str">
        <f t="shared" si="15"/>
        <v/>
      </c>
    </row>
    <row r="223" spans="1:10" x14ac:dyDescent="0.25">
      <c r="A223" t="str">
        <f>IF(Receipt!B223="","",Receipt!B223)</f>
        <v/>
      </c>
      <c r="B223" t="str">
        <f>IF(Receipt!C223="","",Receipt!C223)</f>
        <v/>
      </c>
      <c r="C223" t="str">
        <f>IF(Receipt!A223="","",Receipt!A223)</f>
        <v/>
      </c>
      <c r="D223" t="str">
        <f>IF(Receipt!G223&gt;0,Receipt!G223,IF(Receipt!E223="lb",16*Receipt!D223,IF(Receipt!E223="oz",Receipt!D223,"")))</f>
        <v/>
      </c>
      <c r="G223" t="str">
        <f t="shared" si="12"/>
        <v/>
      </c>
      <c r="H223" t="str">
        <f t="shared" si="13"/>
        <v/>
      </c>
      <c r="I223" s="5" t="str">
        <f t="shared" si="14"/>
        <v/>
      </c>
      <c r="J223" t="str">
        <f t="shared" si="15"/>
        <v/>
      </c>
    </row>
    <row r="224" spans="1:10" x14ac:dyDescent="0.25">
      <c r="A224" t="str">
        <f>IF(Receipt!B224="","",Receipt!B224)</f>
        <v/>
      </c>
      <c r="B224" t="str">
        <f>IF(Receipt!C224="","",Receipt!C224)</f>
        <v/>
      </c>
      <c r="C224" t="str">
        <f>IF(Receipt!A224="","",Receipt!A224)</f>
        <v/>
      </c>
      <c r="D224" t="str">
        <f>IF(Receipt!G224&gt;0,Receipt!G224,IF(Receipt!E224="lb",16*Receipt!D224,IF(Receipt!E224="oz",Receipt!D224,"")))</f>
        <v/>
      </c>
      <c r="G224" t="str">
        <f t="shared" si="12"/>
        <v/>
      </c>
      <c r="H224" t="str">
        <f t="shared" si="13"/>
        <v/>
      </c>
      <c r="I224" s="5" t="str">
        <f t="shared" si="14"/>
        <v/>
      </c>
      <c r="J224" t="str">
        <f t="shared" si="15"/>
        <v/>
      </c>
    </row>
    <row r="225" spans="1:10" x14ac:dyDescent="0.25">
      <c r="A225" t="str">
        <f>IF(Receipt!B225="","",Receipt!B225)</f>
        <v/>
      </c>
      <c r="B225" t="str">
        <f>IF(Receipt!C225="","",Receipt!C225)</f>
        <v/>
      </c>
      <c r="C225" t="str">
        <f>IF(Receipt!A225="","",Receipt!A225)</f>
        <v/>
      </c>
      <c r="D225" t="str">
        <f>IF(Receipt!G225&gt;0,Receipt!G225,IF(Receipt!E225="lb",16*Receipt!D225,IF(Receipt!E225="oz",Receipt!D225,"")))</f>
        <v/>
      </c>
      <c r="G225" t="str">
        <f t="shared" si="12"/>
        <v/>
      </c>
      <c r="H225" t="str">
        <f t="shared" si="13"/>
        <v/>
      </c>
      <c r="I225" s="5" t="str">
        <f t="shared" si="14"/>
        <v/>
      </c>
      <c r="J225" t="str">
        <f t="shared" si="15"/>
        <v/>
      </c>
    </row>
    <row r="226" spans="1:10" x14ac:dyDescent="0.25">
      <c r="A226" t="str">
        <f>IF(Receipt!B226="","",Receipt!B226)</f>
        <v/>
      </c>
      <c r="B226" t="str">
        <f>IF(Receipt!C226="","",Receipt!C226)</f>
        <v/>
      </c>
      <c r="C226" t="str">
        <f>IF(Receipt!A226="","",Receipt!A226)</f>
        <v/>
      </c>
      <c r="D226" t="str">
        <f>IF(Receipt!G226&gt;0,Receipt!G226,IF(Receipt!E226="lb",16*Receipt!D226,IF(Receipt!E226="oz",Receipt!D226,"")))</f>
        <v/>
      </c>
      <c r="G226" t="str">
        <f t="shared" si="12"/>
        <v/>
      </c>
      <c r="H226" t="str">
        <f t="shared" si="13"/>
        <v/>
      </c>
      <c r="I226" s="5" t="str">
        <f t="shared" si="14"/>
        <v/>
      </c>
      <c r="J226" t="str">
        <f t="shared" si="15"/>
        <v/>
      </c>
    </row>
    <row r="227" spans="1:10" x14ac:dyDescent="0.25">
      <c r="A227" t="str">
        <f>IF(Receipt!B227="","",Receipt!B227)</f>
        <v/>
      </c>
      <c r="B227" t="str">
        <f>IF(Receipt!C227="","",Receipt!C227)</f>
        <v/>
      </c>
      <c r="C227" t="str">
        <f>IF(Receipt!A227="","",Receipt!A227)</f>
        <v/>
      </c>
      <c r="D227" t="str">
        <f>IF(Receipt!G227&gt;0,Receipt!G227,IF(Receipt!E227="lb",16*Receipt!D227,IF(Receipt!E227="oz",Receipt!D227,"")))</f>
        <v/>
      </c>
      <c r="G227" t="str">
        <f t="shared" si="12"/>
        <v/>
      </c>
      <c r="H227" t="str">
        <f t="shared" si="13"/>
        <v/>
      </c>
      <c r="I227" s="5" t="str">
        <f t="shared" si="14"/>
        <v/>
      </c>
      <c r="J227" t="str">
        <f t="shared" si="15"/>
        <v/>
      </c>
    </row>
    <row r="228" spans="1:10" x14ac:dyDescent="0.25">
      <c r="A228" t="str">
        <f>IF(Receipt!B228="","",Receipt!B228)</f>
        <v/>
      </c>
      <c r="B228" t="str">
        <f>IF(Receipt!C228="","",Receipt!C228)</f>
        <v/>
      </c>
      <c r="C228" t="str">
        <f>IF(Receipt!A228="","",Receipt!A228)</f>
        <v/>
      </c>
      <c r="D228" t="str">
        <f>IF(Receipt!G228&gt;0,Receipt!G228,IF(Receipt!E228="lb",16*Receipt!D228,IF(Receipt!E228="oz",Receipt!D228,"")))</f>
        <v/>
      </c>
      <c r="G228" t="str">
        <f t="shared" si="12"/>
        <v/>
      </c>
      <c r="H228" t="str">
        <f t="shared" si="13"/>
        <v/>
      </c>
      <c r="I228" s="5" t="str">
        <f t="shared" si="14"/>
        <v/>
      </c>
      <c r="J228" t="str">
        <f t="shared" si="15"/>
        <v/>
      </c>
    </row>
    <row r="229" spans="1:10" x14ac:dyDescent="0.25">
      <c r="A229" t="str">
        <f>IF(Receipt!B229="","",Receipt!B229)</f>
        <v/>
      </c>
      <c r="B229" t="str">
        <f>IF(Receipt!C229="","",Receipt!C229)</f>
        <v/>
      </c>
      <c r="C229" t="str">
        <f>IF(Receipt!A229="","",Receipt!A229)</f>
        <v/>
      </c>
      <c r="D229" t="str">
        <f>IF(Receipt!G229&gt;0,Receipt!G229,IF(Receipt!E229="lb",16*Receipt!D229,IF(Receipt!E229="oz",Receipt!D229,"")))</f>
        <v/>
      </c>
      <c r="G229" t="str">
        <f t="shared" si="12"/>
        <v/>
      </c>
      <c r="H229" t="str">
        <f t="shared" si="13"/>
        <v/>
      </c>
      <c r="I229" s="5" t="str">
        <f t="shared" si="14"/>
        <v/>
      </c>
      <c r="J229" t="str">
        <f t="shared" si="15"/>
        <v/>
      </c>
    </row>
    <row r="230" spans="1:10" x14ac:dyDescent="0.25">
      <c r="A230" t="str">
        <f>IF(Receipt!B230="","",Receipt!B230)</f>
        <v/>
      </c>
      <c r="B230" t="str">
        <f>IF(Receipt!C230="","",Receipt!C230)</f>
        <v/>
      </c>
      <c r="C230" t="str">
        <f>IF(Receipt!A230="","",Receipt!A230)</f>
        <v/>
      </c>
      <c r="D230" t="str">
        <f>IF(Receipt!G230&gt;0,Receipt!G230,IF(Receipt!E230="lb",16*Receipt!D230,IF(Receipt!E230="oz",Receipt!D230,"")))</f>
        <v/>
      </c>
      <c r="G230" t="str">
        <f t="shared" si="12"/>
        <v/>
      </c>
      <c r="H230" t="str">
        <f t="shared" si="13"/>
        <v/>
      </c>
      <c r="I230" s="5" t="str">
        <f t="shared" si="14"/>
        <v/>
      </c>
      <c r="J230" t="str">
        <f t="shared" si="15"/>
        <v/>
      </c>
    </row>
    <row r="231" spans="1:10" x14ac:dyDescent="0.25">
      <c r="A231" t="str">
        <f>IF(Receipt!B231="","",Receipt!B231)</f>
        <v/>
      </c>
      <c r="B231" t="str">
        <f>IF(Receipt!C231="","",Receipt!C231)</f>
        <v/>
      </c>
      <c r="C231" t="str">
        <f>IF(Receipt!A231="","",Receipt!A231)</f>
        <v/>
      </c>
      <c r="D231" t="str">
        <f>IF(Receipt!G231&gt;0,Receipt!G231,IF(Receipt!E231="lb",16*Receipt!D231,IF(Receipt!E231="oz",Receipt!D231,"")))</f>
        <v/>
      </c>
      <c r="G231" t="str">
        <f t="shared" si="12"/>
        <v/>
      </c>
      <c r="H231" t="str">
        <f t="shared" si="13"/>
        <v/>
      </c>
      <c r="I231" s="5" t="str">
        <f t="shared" si="14"/>
        <v/>
      </c>
      <c r="J231" t="str">
        <f t="shared" si="15"/>
        <v/>
      </c>
    </row>
    <row r="232" spans="1:10" x14ac:dyDescent="0.25">
      <c r="A232" t="str">
        <f>IF(Receipt!B232="","",Receipt!B232)</f>
        <v/>
      </c>
      <c r="B232" t="str">
        <f>IF(Receipt!C232="","",Receipt!C232)</f>
        <v/>
      </c>
      <c r="C232" t="str">
        <f>IF(Receipt!A232="","",Receipt!A232)</f>
        <v/>
      </c>
      <c r="D232" t="str">
        <f>IF(Receipt!G232&gt;0,Receipt!G232,IF(Receipt!E232="lb",16*Receipt!D232,IF(Receipt!E232="oz",Receipt!D232,"")))</f>
        <v/>
      </c>
      <c r="G232" t="str">
        <f t="shared" si="12"/>
        <v/>
      </c>
      <c r="H232" t="str">
        <f t="shared" si="13"/>
        <v/>
      </c>
      <c r="I232" s="5" t="str">
        <f t="shared" si="14"/>
        <v/>
      </c>
      <c r="J232" t="str">
        <f t="shared" si="15"/>
        <v/>
      </c>
    </row>
    <row r="233" spans="1:10" x14ac:dyDescent="0.25">
      <c r="A233" t="str">
        <f>IF(Receipt!B233="","",Receipt!B233)</f>
        <v/>
      </c>
      <c r="B233" t="str">
        <f>IF(Receipt!C233="","",Receipt!C233)</f>
        <v/>
      </c>
      <c r="C233" t="str">
        <f>IF(Receipt!A233="","",Receipt!A233)</f>
        <v/>
      </c>
      <c r="D233" t="str">
        <f>IF(Receipt!G233&gt;0,Receipt!G233,IF(Receipt!E233="lb",16*Receipt!D233,IF(Receipt!E233="oz",Receipt!D233,"")))</f>
        <v/>
      </c>
      <c r="G233" t="str">
        <f t="shared" si="12"/>
        <v/>
      </c>
      <c r="H233" t="str">
        <f t="shared" si="13"/>
        <v/>
      </c>
      <c r="I233" s="5" t="str">
        <f t="shared" si="14"/>
        <v/>
      </c>
      <c r="J233" t="str">
        <f t="shared" si="15"/>
        <v/>
      </c>
    </row>
    <row r="234" spans="1:10" x14ac:dyDescent="0.25">
      <c r="A234" t="str">
        <f>IF(Receipt!B234="","",Receipt!B234)</f>
        <v/>
      </c>
      <c r="B234" t="str">
        <f>IF(Receipt!C234="","",Receipt!C234)</f>
        <v/>
      </c>
      <c r="C234" t="str">
        <f>IF(Receipt!A234="","",Receipt!A234)</f>
        <v/>
      </c>
      <c r="D234" t="str">
        <f>IF(Receipt!G234&gt;0,Receipt!G234,IF(Receipt!E234="lb",16*Receipt!D234,IF(Receipt!E234="oz",Receipt!D234,"")))</f>
        <v/>
      </c>
      <c r="G234" t="str">
        <f t="shared" si="12"/>
        <v/>
      </c>
      <c r="H234" t="str">
        <f t="shared" si="13"/>
        <v/>
      </c>
      <c r="I234" s="5" t="str">
        <f t="shared" si="14"/>
        <v/>
      </c>
      <c r="J234" t="str">
        <f t="shared" si="15"/>
        <v/>
      </c>
    </row>
    <row r="235" spans="1:10" x14ac:dyDescent="0.25">
      <c r="A235" t="str">
        <f>IF(Receipt!B235="","",Receipt!B235)</f>
        <v/>
      </c>
      <c r="B235" t="str">
        <f>IF(Receipt!C235="","",Receipt!C235)</f>
        <v/>
      </c>
      <c r="C235" t="str">
        <f>IF(Receipt!A235="","",Receipt!A235)</f>
        <v/>
      </c>
      <c r="D235" t="str">
        <f>IF(Receipt!G235&gt;0,Receipt!G235,IF(Receipt!E235="lb",16*Receipt!D235,IF(Receipt!E235="oz",Receipt!D235,"")))</f>
        <v/>
      </c>
      <c r="G235" t="str">
        <f t="shared" si="12"/>
        <v/>
      </c>
      <c r="H235" t="str">
        <f t="shared" si="13"/>
        <v/>
      </c>
      <c r="I235" s="5" t="str">
        <f t="shared" si="14"/>
        <v/>
      </c>
      <c r="J235" t="str">
        <f t="shared" si="15"/>
        <v/>
      </c>
    </row>
    <row r="236" spans="1:10" x14ac:dyDescent="0.25">
      <c r="A236" t="str">
        <f>IF(Receipt!B236="","",Receipt!B236)</f>
        <v/>
      </c>
      <c r="B236" t="str">
        <f>IF(Receipt!C236="","",Receipt!C236)</f>
        <v/>
      </c>
      <c r="C236" t="str">
        <f>IF(Receipt!A236="","",Receipt!A236)</f>
        <v/>
      </c>
      <c r="D236" t="str">
        <f>IF(Receipt!G236&gt;0,Receipt!G236,IF(Receipt!E236="lb",16*Receipt!D236,IF(Receipt!E236="oz",Receipt!D236,"")))</f>
        <v/>
      </c>
      <c r="G236" t="str">
        <f t="shared" si="12"/>
        <v/>
      </c>
      <c r="H236" t="str">
        <f t="shared" si="13"/>
        <v/>
      </c>
      <c r="I236" s="5" t="str">
        <f t="shared" si="14"/>
        <v/>
      </c>
      <c r="J236" t="str">
        <f t="shared" si="15"/>
        <v/>
      </c>
    </row>
    <row r="237" spans="1:10" x14ac:dyDescent="0.25">
      <c r="A237" t="str">
        <f>IF(Receipt!B237="","",Receipt!B237)</f>
        <v/>
      </c>
      <c r="B237" t="str">
        <f>IF(Receipt!C237="","",Receipt!C237)</f>
        <v/>
      </c>
      <c r="C237" t="str">
        <f>IF(Receipt!A237="","",Receipt!A237)</f>
        <v/>
      </c>
      <c r="D237" t="str">
        <f>IF(Receipt!G237&gt;0,Receipt!G237,IF(Receipt!E237="lb",16*Receipt!D237,IF(Receipt!E237="oz",Receipt!D237,"")))</f>
        <v/>
      </c>
      <c r="G237" t="str">
        <f t="shared" si="12"/>
        <v/>
      </c>
      <c r="H237" t="str">
        <f t="shared" si="13"/>
        <v/>
      </c>
      <c r="I237" s="5" t="str">
        <f t="shared" si="14"/>
        <v/>
      </c>
      <c r="J237" t="str">
        <f t="shared" si="15"/>
        <v/>
      </c>
    </row>
    <row r="238" spans="1:10" x14ac:dyDescent="0.25">
      <c r="A238" t="str">
        <f>IF(Receipt!B238="","",Receipt!B238)</f>
        <v/>
      </c>
      <c r="B238" t="str">
        <f>IF(Receipt!C238="","",Receipt!C238)</f>
        <v/>
      </c>
      <c r="C238" t="str">
        <f>IF(Receipt!A238="","",Receipt!A238)</f>
        <v/>
      </c>
      <c r="D238" t="str">
        <f>IF(Receipt!G238&gt;0,Receipt!G238,IF(Receipt!E238="lb",16*Receipt!D238,IF(Receipt!E238="oz",Receipt!D238,"")))</f>
        <v/>
      </c>
      <c r="G238" t="str">
        <f t="shared" si="12"/>
        <v/>
      </c>
      <c r="H238" t="str">
        <f t="shared" si="13"/>
        <v/>
      </c>
      <c r="I238" s="5" t="str">
        <f t="shared" si="14"/>
        <v/>
      </c>
      <c r="J238" t="str">
        <f t="shared" si="15"/>
        <v/>
      </c>
    </row>
    <row r="239" spans="1:10" x14ac:dyDescent="0.25">
      <c r="A239" t="str">
        <f>IF(Receipt!B239="","",Receipt!B239)</f>
        <v/>
      </c>
      <c r="B239" t="str">
        <f>IF(Receipt!C239="","",Receipt!C239)</f>
        <v/>
      </c>
      <c r="C239" t="str">
        <f>IF(Receipt!A239="","",Receipt!A239)</f>
        <v/>
      </c>
      <c r="D239" t="str">
        <f>IF(Receipt!G239&gt;0,Receipt!G239,IF(Receipt!E239="lb",16*Receipt!D239,IF(Receipt!E239="oz",Receipt!D239,"")))</f>
        <v/>
      </c>
      <c r="G239" t="str">
        <f t="shared" si="12"/>
        <v/>
      </c>
      <c r="H239" t="str">
        <f t="shared" si="13"/>
        <v/>
      </c>
      <c r="I239" s="5" t="str">
        <f t="shared" si="14"/>
        <v/>
      </c>
      <c r="J239" t="str">
        <f t="shared" si="15"/>
        <v/>
      </c>
    </row>
    <row r="240" spans="1:10" x14ac:dyDescent="0.25">
      <c r="A240" t="str">
        <f>IF(Receipt!B240="","",Receipt!B240)</f>
        <v/>
      </c>
      <c r="B240" t="str">
        <f>IF(Receipt!C240="","",Receipt!C240)</f>
        <v/>
      </c>
      <c r="C240" t="str">
        <f>IF(Receipt!A240="","",Receipt!A240)</f>
        <v/>
      </c>
      <c r="D240" t="str">
        <f>IF(Receipt!G240&gt;0,Receipt!G240,IF(Receipt!E240="lb",16*Receipt!D240,IF(Receipt!E240="oz",Receipt!D240,"")))</f>
        <v/>
      </c>
      <c r="G240" t="str">
        <f t="shared" si="12"/>
        <v/>
      </c>
      <c r="H240" t="str">
        <f t="shared" si="13"/>
        <v/>
      </c>
      <c r="I240" s="5" t="str">
        <f t="shared" si="14"/>
        <v/>
      </c>
      <c r="J240" t="str">
        <f t="shared" si="15"/>
        <v/>
      </c>
    </row>
    <row r="241" spans="1:10" x14ac:dyDescent="0.25">
      <c r="A241" t="str">
        <f>IF(Receipt!B241="","",Receipt!B241)</f>
        <v/>
      </c>
      <c r="B241" t="str">
        <f>IF(Receipt!C241="","",Receipt!C241)</f>
        <v/>
      </c>
      <c r="C241" t="str">
        <f>IF(Receipt!A241="","",Receipt!A241)</f>
        <v/>
      </c>
      <c r="D241" t="str">
        <f>IF(Receipt!G241&gt;0,Receipt!G241,IF(Receipt!E241="lb",16*Receipt!D241,IF(Receipt!E241="oz",Receipt!D241,"")))</f>
        <v/>
      </c>
      <c r="G241" t="str">
        <f t="shared" si="12"/>
        <v/>
      </c>
      <c r="H241" t="str">
        <f t="shared" si="13"/>
        <v/>
      </c>
      <c r="I241" s="5" t="str">
        <f t="shared" si="14"/>
        <v/>
      </c>
      <c r="J241" t="str">
        <f t="shared" si="15"/>
        <v/>
      </c>
    </row>
    <row r="242" spans="1:10" x14ac:dyDescent="0.25">
      <c r="A242" t="str">
        <f>IF(Receipt!B242="","",Receipt!B242)</f>
        <v/>
      </c>
      <c r="B242" t="str">
        <f>IF(Receipt!C242="","",Receipt!C242)</f>
        <v/>
      </c>
      <c r="C242" t="str">
        <f>IF(Receipt!A242="","",Receipt!A242)</f>
        <v/>
      </c>
      <c r="D242" t="str">
        <f>IF(Receipt!G242&gt;0,Receipt!G242,IF(Receipt!E242="lb",16*Receipt!D242,IF(Receipt!E242="oz",Receipt!D242,"")))</f>
        <v/>
      </c>
      <c r="G242" t="str">
        <f t="shared" si="12"/>
        <v/>
      </c>
      <c r="H242" t="str">
        <f t="shared" si="13"/>
        <v/>
      </c>
      <c r="I242" s="5" t="str">
        <f t="shared" si="14"/>
        <v/>
      </c>
      <c r="J242" t="str">
        <f t="shared" si="15"/>
        <v/>
      </c>
    </row>
    <row r="243" spans="1:10" x14ac:dyDescent="0.25">
      <c r="A243" t="str">
        <f>IF(Receipt!B243="","",Receipt!B243)</f>
        <v/>
      </c>
      <c r="B243" t="str">
        <f>IF(Receipt!C243="","",Receipt!C243)</f>
        <v/>
      </c>
      <c r="C243" t="str">
        <f>IF(Receipt!A243="","",Receipt!A243)</f>
        <v/>
      </c>
      <c r="D243" t="str">
        <f>IF(Receipt!G243&gt;0,Receipt!G243,IF(Receipt!E243="lb",16*Receipt!D243,IF(Receipt!E243="oz",Receipt!D243,"")))</f>
        <v/>
      </c>
      <c r="G243" t="str">
        <f t="shared" si="12"/>
        <v/>
      </c>
      <c r="H243" t="str">
        <f t="shared" si="13"/>
        <v/>
      </c>
      <c r="I243" s="5" t="str">
        <f t="shared" si="14"/>
        <v/>
      </c>
      <c r="J243" t="str">
        <f t="shared" si="15"/>
        <v/>
      </c>
    </row>
    <row r="244" spans="1:10" x14ac:dyDescent="0.25">
      <c r="A244" t="str">
        <f>IF(Receipt!B244="","",Receipt!B244)</f>
        <v/>
      </c>
      <c r="B244" t="str">
        <f>IF(Receipt!C244="","",Receipt!C244)</f>
        <v/>
      </c>
      <c r="C244" t="str">
        <f>IF(Receipt!A244="","",Receipt!A244)</f>
        <v/>
      </c>
      <c r="D244" t="str">
        <f>IF(Receipt!G244&gt;0,Receipt!G244,IF(Receipt!E244="lb",16*Receipt!D244,IF(Receipt!E244="oz",Receipt!D244,"")))</f>
        <v/>
      </c>
      <c r="G244" t="str">
        <f t="shared" si="12"/>
        <v/>
      </c>
      <c r="H244" t="str">
        <f t="shared" si="13"/>
        <v/>
      </c>
      <c r="I244" s="5" t="str">
        <f t="shared" si="14"/>
        <v/>
      </c>
      <c r="J244" t="str">
        <f t="shared" si="15"/>
        <v/>
      </c>
    </row>
    <row r="245" spans="1:10" x14ac:dyDescent="0.25">
      <c r="A245" t="str">
        <f>IF(Receipt!B245="","",Receipt!B245)</f>
        <v/>
      </c>
      <c r="B245" t="str">
        <f>IF(Receipt!C245="","",Receipt!C245)</f>
        <v/>
      </c>
      <c r="C245" t="str">
        <f>IF(Receipt!A245="","",Receipt!A245)</f>
        <v/>
      </c>
      <c r="D245" t="str">
        <f>IF(Receipt!G245&gt;0,Receipt!G245,IF(Receipt!E245="lb",16*Receipt!D245,IF(Receipt!E245="oz",Receipt!D245,"")))</f>
        <v/>
      </c>
      <c r="G245" t="str">
        <f t="shared" si="12"/>
        <v/>
      </c>
      <c r="H245" t="str">
        <f t="shared" si="13"/>
        <v/>
      </c>
      <c r="I245" s="5" t="str">
        <f t="shared" si="14"/>
        <v/>
      </c>
      <c r="J245" t="str">
        <f t="shared" si="15"/>
        <v/>
      </c>
    </row>
    <row r="246" spans="1:10" x14ac:dyDescent="0.25">
      <c r="A246" t="str">
        <f>IF(Receipt!B246="","",Receipt!B246)</f>
        <v/>
      </c>
      <c r="B246" t="str">
        <f>IF(Receipt!C246="","",Receipt!C246)</f>
        <v/>
      </c>
      <c r="C246" t="str">
        <f>IF(Receipt!A246="","",Receipt!A246)</f>
        <v/>
      </c>
      <c r="D246" t="str">
        <f>IF(Receipt!G246&gt;0,Receipt!G246,IF(Receipt!E246="lb",16*Receipt!D246,IF(Receipt!E246="oz",Receipt!D246,"")))</f>
        <v/>
      </c>
      <c r="G246" t="str">
        <f t="shared" si="12"/>
        <v/>
      </c>
      <c r="H246" t="str">
        <f t="shared" si="13"/>
        <v/>
      </c>
      <c r="I246" s="5" t="str">
        <f t="shared" si="14"/>
        <v/>
      </c>
      <c r="J246" t="str">
        <f t="shared" si="15"/>
        <v/>
      </c>
    </row>
    <row r="247" spans="1:10" x14ac:dyDescent="0.25">
      <c r="A247" t="str">
        <f>IF(Receipt!B247="","",Receipt!B247)</f>
        <v/>
      </c>
      <c r="B247" t="str">
        <f>IF(Receipt!C247="","",Receipt!C247)</f>
        <v/>
      </c>
      <c r="C247" t="str">
        <f>IF(Receipt!A247="","",Receipt!A247)</f>
        <v/>
      </c>
      <c r="D247" t="str">
        <f>IF(Receipt!G247&gt;0,Receipt!G247,IF(Receipt!E247="lb",16*Receipt!D247,IF(Receipt!E247="oz",Receipt!D247,"")))</f>
        <v/>
      </c>
      <c r="G247" t="str">
        <f t="shared" si="12"/>
        <v/>
      </c>
      <c r="H247" t="str">
        <f t="shared" si="13"/>
        <v/>
      </c>
      <c r="I247" s="5" t="str">
        <f t="shared" si="14"/>
        <v/>
      </c>
      <c r="J247" t="str">
        <f t="shared" si="15"/>
        <v/>
      </c>
    </row>
    <row r="248" spans="1:10" x14ac:dyDescent="0.25">
      <c r="A248" t="str">
        <f>IF(Receipt!B248="","",Receipt!B248)</f>
        <v/>
      </c>
      <c r="B248" t="str">
        <f>IF(Receipt!C248="","",Receipt!C248)</f>
        <v/>
      </c>
      <c r="C248" t="str">
        <f>IF(Receipt!A248="","",Receipt!A248)</f>
        <v/>
      </c>
      <c r="D248" t="str">
        <f>IF(Receipt!G248&gt;0,Receipt!G248,IF(Receipt!E248="lb",16*Receipt!D248,IF(Receipt!E248="oz",Receipt!D248,"")))</f>
        <v/>
      </c>
      <c r="G248" t="str">
        <f t="shared" si="12"/>
        <v/>
      </c>
      <c r="H248" t="str">
        <f t="shared" si="13"/>
        <v/>
      </c>
      <c r="I248" s="5" t="str">
        <f t="shared" si="14"/>
        <v/>
      </c>
      <c r="J248" t="str">
        <f t="shared" si="15"/>
        <v/>
      </c>
    </row>
    <row r="249" spans="1:10" x14ac:dyDescent="0.25">
      <c r="A249" t="str">
        <f>IF(Receipt!B249="","",Receipt!B249)</f>
        <v/>
      </c>
      <c r="B249" t="str">
        <f>IF(Receipt!C249="","",Receipt!C249)</f>
        <v/>
      </c>
      <c r="C249" t="str">
        <f>IF(Receipt!A249="","",Receipt!A249)</f>
        <v/>
      </c>
      <c r="D249" t="str">
        <f>IF(Receipt!G249&gt;0,Receipt!G249,IF(Receipt!E249="lb",16*Receipt!D249,IF(Receipt!E249="oz",Receipt!D249,"")))</f>
        <v/>
      </c>
      <c r="G249" t="str">
        <f t="shared" si="12"/>
        <v/>
      </c>
      <c r="H249" t="str">
        <f t="shared" si="13"/>
        <v/>
      </c>
      <c r="I249" s="5" t="str">
        <f t="shared" si="14"/>
        <v/>
      </c>
      <c r="J249" t="str">
        <f t="shared" si="15"/>
        <v/>
      </c>
    </row>
    <row r="250" spans="1:10" x14ac:dyDescent="0.25">
      <c r="A250" t="str">
        <f>IF(Receipt!B250="","",Receipt!B250)</f>
        <v/>
      </c>
      <c r="B250" t="str">
        <f>IF(Receipt!C250="","",Receipt!C250)</f>
        <v/>
      </c>
      <c r="C250" t="str">
        <f>IF(Receipt!A250="","",Receipt!A250)</f>
        <v/>
      </c>
      <c r="D250" t="str">
        <f>IF(Receipt!G250&gt;0,Receipt!G250,IF(Receipt!E250="lb",16*Receipt!D250,IF(Receipt!E250="oz",Receipt!D250,"")))</f>
        <v/>
      </c>
      <c r="G250" t="str">
        <f t="shared" si="12"/>
        <v/>
      </c>
      <c r="H250" t="str">
        <f t="shared" si="13"/>
        <v/>
      </c>
      <c r="I250" s="5" t="str">
        <f t="shared" si="14"/>
        <v/>
      </c>
      <c r="J250" t="str">
        <f t="shared" si="15"/>
        <v/>
      </c>
    </row>
    <row r="251" spans="1:10" x14ac:dyDescent="0.25">
      <c r="A251" t="str">
        <f>IF(Receipt!B251="","",Receipt!B251)</f>
        <v/>
      </c>
      <c r="B251" t="str">
        <f>IF(Receipt!C251="","",Receipt!C251)</f>
        <v/>
      </c>
      <c r="C251" t="str">
        <f>IF(Receipt!A251="","",Receipt!A251)</f>
        <v/>
      </c>
      <c r="D251" t="str">
        <f>IF(Receipt!G251&gt;0,Receipt!G251,IF(Receipt!E251="lb",16*Receipt!D251,IF(Receipt!E251="oz",Receipt!D251,"")))</f>
        <v/>
      </c>
      <c r="G251" t="str">
        <f t="shared" si="12"/>
        <v/>
      </c>
      <c r="H251" t="str">
        <f t="shared" si="13"/>
        <v/>
      </c>
      <c r="I251" s="5" t="str">
        <f t="shared" si="14"/>
        <v/>
      </c>
      <c r="J251" t="str">
        <f t="shared" si="15"/>
        <v/>
      </c>
    </row>
    <row r="252" spans="1:10" x14ac:dyDescent="0.25">
      <c r="A252" t="str">
        <f>IF(Receipt!B252="","",Receipt!B252)</f>
        <v/>
      </c>
      <c r="B252" t="str">
        <f>IF(Receipt!C252="","",Receipt!C252)</f>
        <v/>
      </c>
      <c r="C252" t="str">
        <f>IF(Receipt!A252="","",Receipt!A252)</f>
        <v/>
      </c>
      <c r="D252" t="str">
        <f>IF(Receipt!G252&gt;0,Receipt!G252,IF(Receipt!E252="lb",16*Receipt!D252,IF(Receipt!E252="oz",Receipt!D252,"")))</f>
        <v/>
      </c>
      <c r="G252" t="str">
        <f t="shared" si="12"/>
        <v/>
      </c>
      <c r="H252" t="str">
        <f t="shared" si="13"/>
        <v/>
      </c>
      <c r="I252" s="5" t="str">
        <f t="shared" si="14"/>
        <v/>
      </c>
      <c r="J252" t="str">
        <f t="shared" si="15"/>
        <v/>
      </c>
    </row>
    <row r="253" spans="1:10" x14ac:dyDescent="0.25">
      <c r="A253" t="str">
        <f>IF(Receipt!B253="","",Receipt!B253)</f>
        <v/>
      </c>
      <c r="B253" t="str">
        <f>IF(Receipt!C253="","",Receipt!C253)</f>
        <v/>
      </c>
      <c r="C253" t="str">
        <f>IF(Receipt!A253="","",Receipt!A253)</f>
        <v/>
      </c>
      <c r="D253" t="str">
        <f>IF(Receipt!G253&gt;0,Receipt!G253,IF(Receipt!E253="lb",16*Receipt!D253,IF(Receipt!E253="oz",Receipt!D253,"")))</f>
        <v/>
      </c>
      <c r="G253" t="str">
        <f t="shared" si="12"/>
        <v/>
      </c>
      <c r="H253" t="str">
        <f t="shared" si="13"/>
        <v/>
      </c>
      <c r="I253" s="5" t="str">
        <f t="shared" si="14"/>
        <v/>
      </c>
      <c r="J253" t="str">
        <f t="shared" si="15"/>
        <v/>
      </c>
    </row>
    <row r="254" spans="1:10" x14ac:dyDescent="0.25">
      <c r="A254" t="str">
        <f>IF(Receipt!B254="","",Receipt!B254)</f>
        <v/>
      </c>
      <c r="B254" t="str">
        <f>IF(Receipt!C254="","",Receipt!C254)</f>
        <v/>
      </c>
      <c r="C254" t="str">
        <f>IF(Receipt!A254="","",Receipt!A254)</f>
        <v/>
      </c>
      <c r="D254" t="str">
        <f>IF(Receipt!G254&gt;0,Receipt!G254,IF(Receipt!E254="lb",16*Receipt!D254,IF(Receipt!E254="oz",Receipt!D254,"")))</f>
        <v/>
      </c>
      <c r="G254" t="str">
        <f t="shared" si="12"/>
        <v/>
      </c>
      <c r="H254" t="str">
        <f t="shared" si="13"/>
        <v/>
      </c>
      <c r="I254" s="5" t="str">
        <f t="shared" si="14"/>
        <v/>
      </c>
      <c r="J254" t="str">
        <f t="shared" si="15"/>
        <v/>
      </c>
    </row>
    <row r="255" spans="1:10" x14ac:dyDescent="0.25">
      <c r="A255" t="str">
        <f>IF(Receipt!B255="","",Receipt!B255)</f>
        <v/>
      </c>
      <c r="B255" t="str">
        <f>IF(Receipt!C255="","",Receipt!C255)</f>
        <v/>
      </c>
      <c r="C255" t="str">
        <f>IF(Receipt!A255="","",Receipt!A255)</f>
        <v/>
      </c>
      <c r="D255" t="str">
        <f>IF(Receipt!G255&gt;0,Receipt!G255,IF(Receipt!E255="lb",16*Receipt!D255,IF(Receipt!E255="oz",Receipt!D255,"")))</f>
        <v/>
      </c>
      <c r="G255" t="str">
        <f t="shared" si="12"/>
        <v/>
      </c>
      <c r="H255" t="str">
        <f t="shared" si="13"/>
        <v/>
      </c>
      <c r="I255" s="5" t="str">
        <f t="shared" si="14"/>
        <v/>
      </c>
      <c r="J255" t="str">
        <f t="shared" si="15"/>
        <v/>
      </c>
    </row>
    <row r="256" spans="1:10" x14ac:dyDescent="0.25">
      <c r="A256" t="str">
        <f>IF(Receipt!B256="","",Receipt!B256)</f>
        <v/>
      </c>
      <c r="B256" t="str">
        <f>IF(Receipt!C256="","",Receipt!C256)</f>
        <v/>
      </c>
      <c r="C256" t="str">
        <f>IF(Receipt!A256="","",Receipt!A256)</f>
        <v/>
      </c>
      <c r="D256" t="str">
        <f>IF(Receipt!G256&gt;0,Receipt!G256,IF(Receipt!E256="lb",16*Receipt!D256,IF(Receipt!E256="oz",Receipt!D256,"")))</f>
        <v/>
      </c>
      <c r="G256" t="str">
        <f t="shared" si="12"/>
        <v/>
      </c>
      <c r="H256" t="str">
        <f t="shared" si="13"/>
        <v/>
      </c>
      <c r="I256" s="5" t="str">
        <f t="shared" si="14"/>
        <v/>
      </c>
      <c r="J256" t="str">
        <f t="shared" si="15"/>
        <v/>
      </c>
    </row>
    <row r="257" spans="1:10" x14ac:dyDescent="0.25">
      <c r="A257" t="str">
        <f>IF(Receipt!B257="","",Receipt!B257)</f>
        <v/>
      </c>
      <c r="B257" t="str">
        <f>IF(Receipt!C257="","",Receipt!C257)</f>
        <v/>
      </c>
      <c r="C257" t="str">
        <f>IF(Receipt!A257="","",Receipt!A257)</f>
        <v/>
      </c>
      <c r="D257" t="str">
        <f>IF(Receipt!G257&gt;0,Receipt!G257,IF(Receipt!E257="lb",16*Receipt!D257,IF(Receipt!E257="oz",Receipt!D257,"")))</f>
        <v/>
      </c>
      <c r="G257" t="str">
        <f t="shared" si="12"/>
        <v/>
      </c>
      <c r="H257" t="str">
        <f t="shared" si="13"/>
        <v/>
      </c>
      <c r="I257" s="5" t="str">
        <f t="shared" si="14"/>
        <v/>
      </c>
      <c r="J257" t="str">
        <f t="shared" si="15"/>
        <v/>
      </c>
    </row>
    <row r="258" spans="1:10" x14ac:dyDescent="0.25">
      <c r="A258" t="str">
        <f>IF(Receipt!B258="","",Receipt!B258)</f>
        <v/>
      </c>
      <c r="B258" t="str">
        <f>IF(Receipt!C258="","",Receipt!C258)</f>
        <v/>
      </c>
      <c r="C258" t="str">
        <f>IF(Receipt!A258="","",Receipt!A258)</f>
        <v/>
      </c>
      <c r="D258" t="str">
        <f>IF(Receipt!G258&gt;0,Receipt!G258,IF(Receipt!E258="lb",16*Receipt!D258,IF(Receipt!E258="oz",Receipt!D258,"")))</f>
        <v/>
      </c>
      <c r="G258" t="str">
        <f t="shared" ref="G258:G321" si="16">IF(OR(D258="",E258="",F258=""),"",MIN(D258,E258*F258))</f>
        <v/>
      </c>
      <c r="H258" t="str">
        <f t="shared" ref="H258:H321" si="17">IF(G258="","", D258-G258)</f>
        <v/>
      </c>
      <c r="I258" s="5" t="str">
        <f t="shared" ref="I258:I321" si="18">IF(H258="","", H258 * 0)</f>
        <v/>
      </c>
      <c r="J258" t="str">
        <f t="shared" ref="J258:J321" si="19">IF(H258="", "", IF(H258&gt;0,
IF(B258="Veggies","Chop &amp; freeze within 48h; batch soups/stir-fries.",
IF(B258="Meat (cooked)","Freeze portions day 1; label dates.",
IF(B258="Cheese","Shred &amp; freeze; use in sauces.",
IF(B258="Bread","Freeze slices; toast from frozen.","Batch-cook or dehydrate to extend shelf life.")))),"") )</f>
        <v/>
      </c>
    </row>
    <row r="259" spans="1:10" x14ac:dyDescent="0.25">
      <c r="A259" t="str">
        <f>IF(Receipt!B259="","",Receipt!B259)</f>
        <v/>
      </c>
      <c r="B259" t="str">
        <f>IF(Receipt!C259="","",Receipt!C259)</f>
        <v/>
      </c>
      <c r="C259" t="str">
        <f>IF(Receipt!A259="","",Receipt!A259)</f>
        <v/>
      </c>
      <c r="D259" t="str">
        <f>IF(Receipt!G259&gt;0,Receipt!G259,IF(Receipt!E259="lb",16*Receipt!D259,IF(Receipt!E259="oz",Receipt!D259,"")))</f>
        <v/>
      </c>
      <c r="G259" t="str">
        <f t="shared" si="16"/>
        <v/>
      </c>
      <c r="H259" t="str">
        <f t="shared" si="17"/>
        <v/>
      </c>
      <c r="I259" s="5" t="str">
        <f t="shared" si="18"/>
        <v/>
      </c>
      <c r="J259" t="str">
        <f t="shared" si="19"/>
        <v/>
      </c>
    </row>
    <row r="260" spans="1:10" x14ac:dyDescent="0.25">
      <c r="A260" t="str">
        <f>IF(Receipt!B260="","",Receipt!B260)</f>
        <v/>
      </c>
      <c r="B260" t="str">
        <f>IF(Receipt!C260="","",Receipt!C260)</f>
        <v/>
      </c>
      <c r="C260" t="str">
        <f>IF(Receipt!A260="","",Receipt!A260)</f>
        <v/>
      </c>
      <c r="D260" t="str">
        <f>IF(Receipt!G260&gt;0,Receipt!G260,IF(Receipt!E260="lb",16*Receipt!D260,IF(Receipt!E260="oz",Receipt!D260,"")))</f>
        <v/>
      </c>
      <c r="G260" t="str">
        <f t="shared" si="16"/>
        <v/>
      </c>
      <c r="H260" t="str">
        <f t="shared" si="17"/>
        <v/>
      </c>
      <c r="I260" s="5" t="str">
        <f t="shared" si="18"/>
        <v/>
      </c>
      <c r="J260" t="str">
        <f t="shared" si="19"/>
        <v/>
      </c>
    </row>
    <row r="261" spans="1:10" x14ac:dyDescent="0.25">
      <c r="A261" t="str">
        <f>IF(Receipt!B261="","",Receipt!B261)</f>
        <v/>
      </c>
      <c r="B261" t="str">
        <f>IF(Receipt!C261="","",Receipt!C261)</f>
        <v/>
      </c>
      <c r="C261" t="str">
        <f>IF(Receipt!A261="","",Receipt!A261)</f>
        <v/>
      </c>
      <c r="D261" t="str">
        <f>IF(Receipt!G261&gt;0,Receipt!G261,IF(Receipt!E261="lb",16*Receipt!D261,IF(Receipt!E261="oz",Receipt!D261,"")))</f>
        <v/>
      </c>
      <c r="G261" t="str">
        <f t="shared" si="16"/>
        <v/>
      </c>
      <c r="H261" t="str">
        <f t="shared" si="17"/>
        <v/>
      </c>
      <c r="I261" s="5" t="str">
        <f t="shared" si="18"/>
        <v/>
      </c>
      <c r="J261" t="str">
        <f t="shared" si="19"/>
        <v/>
      </c>
    </row>
    <row r="262" spans="1:10" x14ac:dyDescent="0.25">
      <c r="A262" t="str">
        <f>IF(Receipt!B262="","",Receipt!B262)</f>
        <v/>
      </c>
      <c r="B262" t="str">
        <f>IF(Receipt!C262="","",Receipt!C262)</f>
        <v/>
      </c>
      <c r="C262" t="str">
        <f>IF(Receipt!A262="","",Receipt!A262)</f>
        <v/>
      </c>
      <c r="D262" t="str">
        <f>IF(Receipt!G262&gt;0,Receipt!G262,IF(Receipt!E262="lb",16*Receipt!D262,IF(Receipt!E262="oz",Receipt!D262,"")))</f>
        <v/>
      </c>
      <c r="G262" t="str">
        <f t="shared" si="16"/>
        <v/>
      </c>
      <c r="H262" t="str">
        <f t="shared" si="17"/>
        <v/>
      </c>
      <c r="I262" s="5" t="str">
        <f t="shared" si="18"/>
        <v/>
      </c>
      <c r="J262" t="str">
        <f t="shared" si="19"/>
        <v/>
      </c>
    </row>
    <row r="263" spans="1:10" x14ac:dyDescent="0.25">
      <c r="A263" t="str">
        <f>IF(Receipt!B263="","",Receipt!B263)</f>
        <v/>
      </c>
      <c r="B263" t="str">
        <f>IF(Receipt!C263="","",Receipt!C263)</f>
        <v/>
      </c>
      <c r="C263" t="str">
        <f>IF(Receipt!A263="","",Receipt!A263)</f>
        <v/>
      </c>
      <c r="D263" t="str">
        <f>IF(Receipt!G263&gt;0,Receipt!G263,IF(Receipt!E263="lb",16*Receipt!D263,IF(Receipt!E263="oz",Receipt!D263,"")))</f>
        <v/>
      </c>
      <c r="G263" t="str">
        <f t="shared" si="16"/>
        <v/>
      </c>
      <c r="H263" t="str">
        <f t="shared" si="17"/>
        <v/>
      </c>
      <c r="I263" s="5" t="str">
        <f t="shared" si="18"/>
        <v/>
      </c>
      <c r="J263" t="str">
        <f t="shared" si="19"/>
        <v/>
      </c>
    </row>
    <row r="264" spans="1:10" x14ac:dyDescent="0.25">
      <c r="A264" t="str">
        <f>IF(Receipt!B264="","",Receipt!B264)</f>
        <v/>
      </c>
      <c r="B264" t="str">
        <f>IF(Receipt!C264="","",Receipt!C264)</f>
        <v/>
      </c>
      <c r="C264" t="str">
        <f>IF(Receipt!A264="","",Receipt!A264)</f>
        <v/>
      </c>
      <c r="D264" t="str">
        <f>IF(Receipt!G264&gt;0,Receipt!G264,IF(Receipt!E264="lb",16*Receipt!D264,IF(Receipt!E264="oz",Receipt!D264,"")))</f>
        <v/>
      </c>
      <c r="G264" t="str">
        <f t="shared" si="16"/>
        <v/>
      </c>
      <c r="H264" t="str">
        <f t="shared" si="17"/>
        <v/>
      </c>
      <c r="I264" s="5" t="str">
        <f t="shared" si="18"/>
        <v/>
      </c>
      <c r="J264" t="str">
        <f t="shared" si="19"/>
        <v/>
      </c>
    </row>
    <row r="265" spans="1:10" x14ac:dyDescent="0.25">
      <c r="A265" t="str">
        <f>IF(Receipt!B265="","",Receipt!B265)</f>
        <v/>
      </c>
      <c r="B265" t="str">
        <f>IF(Receipt!C265="","",Receipt!C265)</f>
        <v/>
      </c>
      <c r="C265" t="str">
        <f>IF(Receipt!A265="","",Receipt!A265)</f>
        <v/>
      </c>
      <c r="D265" t="str">
        <f>IF(Receipt!G265&gt;0,Receipt!G265,IF(Receipt!E265="lb",16*Receipt!D265,IF(Receipt!E265="oz",Receipt!D265,"")))</f>
        <v/>
      </c>
      <c r="G265" t="str">
        <f t="shared" si="16"/>
        <v/>
      </c>
      <c r="H265" t="str">
        <f t="shared" si="17"/>
        <v/>
      </c>
      <c r="I265" s="5" t="str">
        <f t="shared" si="18"/>
        <v/>
      </c>
      <c r="J265" t="str">
        <f t="shared" si="19"/>
        <v/>
      </c>
    </row>
    <row r="266" spans="1:10" x14ac:dyDescent="0.25">
      <c r="A266" t="str">
        <f>IF(Receipt!B266="","",Receipt!B266)</f>
        <v/>
      </c>
      <c r="B266" t="str">
        <f>IF(Receipt!C266="","",Receipt!C266)</f>
        <v/>
      </c>
      <c r="C266" t="str">
        <f>IF(Receipt!A266="","",Receipt!A266)</f>
        <v/>
      </c>
      <c r="D266" t="str">
        <f>IF(Receipt!G266&gt;0,Receipt!G266,IF(Receipt!E266="lb",16*Receipt!D266,IF(Receipt!E266="oz",Receipt!D266,"")))</f>
        <v/>
      </c>
      <c r="G266" t="str">
        <f t="shared" si="16"/>
        <v/>
      </c>
      <c r="H266" t="str">
        <f t="shared" si="17"/>
        <v/>
      </c>
      <c r="I266" s="5" t="str">
        <f t="shared" si="18"/>
        <v/>
      </c>
      <c r="J266" t="str">
        <f t="shared" si="19"/>
        <v/>
      </c>
    </row>
    <row r="267" spans="1:10" x14ac:dyDescent="0.25">
      <c r="A267" t="str">
        <f>IF(Receipt!B267="","",Receipt!B267)</f>
        <v/>
      </c>
      <c r="B267" t="str">
        <f>IF(Receipt!C267="","",Receipt!C267)</f>
        <v/>
      </c>
      <c r="C267" t="str">
        <f>IF(Receipt!A267="","",Receipt!A267)</f>
        <v/>
      </c>
      <c r="D267" t="str">
        <f>IF(Receipt!G267&gt;0,Receipt!G267,IF(Receipt!E267="lb",16*Receipt!D267,IF(Receipt!E267="oz",Receipt!D267,"")))</f>
        <v/>
      </c>
      <c r="G267" t="str">
        <f t="shared" si="16"/>
        <v/>
      </c>
      <c r="H267" t="str">
        <f t="shared" si="17"/>
        <v/>
      </c>
      <c r="I267" s="5" t="str">
        <f t="shared" si="18"/>
        <v/>
      </c>
      <c r="J267" t="str">
        <f t="shared" si="19"/>
        <v/>
      </c>
    </row>
    <row r="268" spans="1:10" x14ac:dyDescent="0.25">
      <c r="A268" t="str">
        <f>IF(Receipt!B268="","",Receipt!B268)</f>
        <v/>
      </c>
      <c r="B268" t="str">
        <f>IF(Receipt!C268="","",Receipt!C268)</f>
        <v/>
      </c>
      <c r="C268" t="str">
        <f>IF(Receipt!A268="","",Receipt!A268)</f>
        <v/>
      </c>
      <c r="D268" t="str">
        <f>IF(Receipt!G268&gt;0,Receipt!G268,IF(Receipt!E268="lb",16*Receipt!D268,IF(Receipt!E268="oz",Receipt!D268,"")))</f>
        <v/>
      </c>
      <c r="G268" t="str">
        <f t="shared" si="16"/>
        <v/>
      </c>
      <c r="H268" t="str">
        <f t="shared" si="17"/>
        <v/>
      </c>
      <c r="I268" s="5" t="str">
        <f t="shared" si="18"/>
        <v/>
      </c>
      <c r="J268" t="str">
        <f t="shared" si="19"/>
        <v/>
      </c>
    </row>
    <row r="269" spans="1:10" x14ac:dyDescent="0.25">
      <c r="A269" t="str">
        <f>IF(Receipt!B269="","",Receipt!B269)</f>
        <v/>
      </c>
      <c r="B269" t="str">
        <f>IF(Receipt!C269="","",Receipt!C269)</f>
        <v/>
      </c>
      <c r="C269" t="str">
        <f>IF(Receipt!A269="","",Receipt!A269)</f>
        <v/>
      </c>
      <c r="D269" t="str">
        <f>IF(Receipt!G269&gt;0,Receipt!G269,IF(Receipt!E269="lb",16*Receipt!D269,IF(Receipt!E269="oz",Receipt!D269,"")))</f>
        <v/>
      </c>
      <c r="G269" t="str">
        <f t="shared" si="16"/>
        <v/>
      </c>
      <c r="H269" t="str">
        <f t="shared" si="17"/>
        <v/>
      </c>
      <c r="I269" s="5" t="str">
        <f t="shared" si="18"/>
        <v/>
      </c>
      <c r="J269" t="str">
        <f t="shared" si="19"/>
        <v/>
      </c>
    </row>
    <row r="270" spans="1:10" x14ac:dyDescent="0.25">
      <c r="A270" t="str">
        <f>IF(Receipt!B270="","",Receipt!B270)</f>
        <v/>
      </c>
      <c r="B270" t="str">
        <f>IF(Receipt!C270="","",Receipt!C270)</f>
        <v/>
      </c>
      <c r="C270" t="str">
        <f>IF(Receipt!A270="","",Receipt!A270)</f>
        <v/>
      </c>
      <c r="D270" t="str">
        <f>IF(Receipt!G270&gt;0,Receipt!G270,IF(Receipt!E270="lb",16*Receipt!D270,IF(Receipt!E270="oz",Receipt!D270,"")))</f>
        <v/>
      </c>
      <c r="G270" t="str">
        <f t="shared" si="16"/>
        <v/>
      </c>
      <c r="H270" t="str">
        <f t="shared" si="17"/>
        <v/>
      </c>
      <c r="I270" s="5" t="str">
        <f t="shared" si="18"/>
        <v/>
      </c>
      <c r="J270" t="str">
        <f t="shared" si="19"/>
        <v/>
      </c>
    </row>
    <row r="271" spans="1:10" x14ac:dyDescent="0.25">
      <c r="A271" t="str">
        <f>IF(Receipt!B271="","",Receipt!B271)</f>
        <v/>
      </c>
      <c r="B271" t="str">
        <f>IF(Receipt!C271="","",Receipt!C271)</f>
        <v/>
      </c>
      <c r="C271" t="str">
        <f>IF(Receipt!A271="","",Receipt!A271)</f>
        <v/>
      </c>
      <c r="D271" t="str">
        <f>IF(Receipt!G271&gt;0,Receipt!G271,IF(Receipt!E271="lb",16*Receipt!D271,IF(Receipt!E271="oz",Receipt!D271,"")))</f>
        <v/>
      </c>
      <c r="G271" t="str">
        <f t="shared" si="16"/>
        <v/>
      </c>
      <c r="H271" t="str">
        <f t="shared" si="17"/>
        <v/>
      </c>
      <c r="I271" s="5" t="str">
        <f t="shared" si="18"/>
        <v/>
      </c>
      <c r="J271" t="str">
        <f t="shared" si="19"/>
        <v/>
      </c>
    </row>
    <row r="272" spans="1:10" x14ac:dyDescent="0.25">
      <c r="A272" t="str">
        <f>IF(Receipt!B272="","",Receipt!B272)</f>
        <v/>
      </c>
      <c r="B272" t="str">
        <f>IF(Receipt!C272="","",Receipt!C272)</f>
        <v/>
      </c>
      <c r="C272" t="str">
        <f>IF(Receipt!A272="","",Receipt!A272)</f>
        <v/>
      </c>
      <c r="D272" t="str">
        <f>IF(Receipt!G272&gt;0,Receipt!G272,IF(Receipt!E272="lb",16*Receipt!D272,IF(Receipt!E272="oz",Receipt!D272,"")))</f>
        <v/>
      </c>
      <c r="G272" t="str">
        <f t="shared" si="16"/>
        <v/>
      </c>
      <c r="H272" t="str">
        <f t="shared" si="17"/>
        <v/>
      </c>
      <c r="I272" s="5" t="str">
        <f t="shared" si="18"/>
        <v/>
      </c>
      <c r="J272" t="str">
        <f t="shared" si="19"/>
        <v/>
      </c>
    </row>
    <row r="273" spans="1:10" x14ac:dyDescent="0.25">
      <c r="A273" t="str">
        <f>IF(Receipt!B273="","",Receipt!B273)</f>
        <v/>
      </c>
      <c r="B273" t="str">
        <f>IF(Receipt!C273="","",Receipt!C273)</f>
        <v/>
      </c>
      <c r="C273" t="str">
        <f>IF(Receipt!A273="","",Receipt!A273)</f>
        <v/>
      </c>
      <c r="D273" t="str">
        <f>IF(Receipt!G273&gt;0,Receipt!G273,IF(Receipt!E273="lb",16*Receipt!D273,IF(Receipt!E273="oz",Receipt!D273,"")))</f>
        <v/>
      </c>
      <c r="G273" t="str">
        <f t="shared" si="16"/>
        <v/>
      </c>
      <c r="H273" t="str">
        <f t="shared" si="17"/>
        <v/>
      </c>
      <c r="I273" s="5" t="str">
        <f t="shared" si="18"/>
        <v/>
      </c>
      <c r="J273" t="str">
        <f t="shared" si="19"/>
        <v/>
      </c>
    </row>
    <row r="274" spans="1:10" x14ac:dyDescent="0.25">
      <c r="A274" t="str">
        <f>IF(Receipt!B274="","",Receipt!B274)</f>
        <v/>
      </c>
      <c r="B274" t="str">
        <f>IF(Receipt!C274="","",Receipt!C274)</f>
        <v/>
      </c>
      <c r="C274" t="str">
        <f>IF(Receipt!A274="","",Receipt!A274)</f>
        <v/>
      </c>
      <c r="D274" t="str">
        <f>IF(Receipt!G274&gt;0,Receipt!G274,IF(Receipt!E274="lb",16*Receipt!D274,IF(Receipt!E274="oz",Receipt!D274,"")))</f>
        <v/>
      </c>
      <c r="G274" t="str">
        <f t="shared" si="16"/>
        <v/>
      </c>
      <c r="H274" t="str">
        <f t="shared" si="17"/>
        <v/>
      </c>
      <c r="I274" s="5" t="str">
        <f t="shared" si="18"/>
        <v/>
      </c>
      <c r="J274" t="str">
        <f t="shared" si="19"/>
        <v/>
      </c>
    </row>
    <row r="275" spans="1:10" x14ac:dyDescent="0.25">
      <c r="A275" t="str">
        <f>IF(Receipt!B275="","",Receipt!B275)</f>
        <v/>
      </c>
      <c r="B275" t="str">
        <f>IF(Receipt!C275="","",Receipt!C275)</f>
        <v/>
      </c>
      <c r="C275" t="str">
        <f>IF(Receipt!A275="","",Receipt!A275)</f>
        <v/>
      </c>
      <c r="D275" t="str">
        <f>IF(Receipt!G275&gt;0,Receipt!G275,IF(Receipt!E275="lb",16*Receipt!D275,IF(Receipt!E275="oz",Receipt!D275,"")))</f>
        <v/>
      </c>
      <c r="G275" t="str">
        <f t="shared" si="16"/>
        <v/>
      </c>
      <c r="H275" t="str">
        <f t="shared" si="17"/>
        <v/>
      </c>
      <c r="I275" s="5" t="str">
        <f t="shared" si="18"/>
        <v/>
      </c>
      <c r="J275" t="str">
        <f t="shared" si="19"/>
        <v/>
      </c>
    </row>
    <row r="276" spans="1:10" x14ac:dyDescent="0.25">
      <c r="A276" t="str">
        <f>IF(Receipt!B276="","",Receipt!B276)</f>
        <v/>
      </c>
      <c r="B276" t="str">
        <f>IF(Receipt!C276="","",Receipt!C276)</f>
        <v/>
      </c>
      <c r="C276" t="str">
        <f>IF(Receipt!A276="","",Receipt!A276)</f>
        <v/>
      </c>
      <c r="D276" t="str">
        <f>IF(Receipt!G276&gt;0,Receipt!G276,IF(Receipt!E276="lb",16*Receipt!D276,IF(Receipt!E276="oz",Receipt!D276,"")))</f>
        <v/>
      </c>
      <c r="G276" t="str">
        <f t="shared" si="16"/>
        <v/>
      </c>
      <c r="H276" t="str">
        <f t="shared" si="17"/>
        <v/>
      </c>
      <c r="I276" s="5" t="str">
        <f t="shared" si="18"/>
        <v/>
      </c>
      <c r="J276" t="str">
        <f t="shared" si="19"/>
        <v/>
      </c>
    </row>
    <row r="277" spans="1:10" x14ac:dyDescent="0.25">
      <c r="A277" t="str">
        <f>IF(Receipt!B277="","",Receipt!B277)</f>
        <v/>
      </c>
      <c r="B277" t="str">
        <f>IF(Receipt!C277="","",Receipt!C277)</f>
        <v/>
      </c>
      <c r="C277" t="str">
        <f>IF(Receipt!A277="","",Receipt!A277)</f>
        <v/>
      </c>
      <c r="D277" t="str">
        <f>IF(Receipt!G277&gt;0,Receipt!G277,IF(Receipt!E277="lb",16*Receipt!D277,IF(Receipt!E277="oz",Receipt!D277,"")))</f>
        <v/>
      </c>
      <c r="G277" t="str">
        <f t="shared" si="16"/>
        <v/>
      </c>
      <c r="H277" t="str">
        <f t="shared" si="17"/>
        <v/>
      </c>
      <c r="I277" s="5" t="str">
        <f t="shared" si="18"/>
        <v/>
      </c>
      <c r="J277" t="str">
        <f t="shared" si="19"/>
        <v/>
      </c>
    </row>
    <row r="278" spans="1:10" x14ac:dyDescent="0.25">
      <c r="A278" t="str">
        <f>IF(Receipt!B278="","",Receipt!B278)</f>
        <v/>
      </c>
      <c r="B278" t="str">
        <f>IF(Receipt!C278="","",Receipt!C278)</f>
        <v/>
      </c>
      <c r="C278" t="str">
        <f>IF(Receipt!A278="","",Receipt!A278)</f>
        <v/>
      </c>
      <c r="D278" t="str">
        <f>IF(Receipt!G278&gt;0,Receipt!G278,IF(Receipt!E278="lb",16*Receipt!D278,IF(Receipt!E278="oz",Receipt!D278,"")))</f>
        <v/>
      </c>
      <c r="G278" t="str">
        <f t="shared" si="16"/>
        <v/>
      </c>
      <c r="H278" t="str">
        <f t="shared" si="17"/>
        <v/>
      </c>
      <c r="I278" s="5" t="str">
        <f t="shared" si="18"/>
        <v/>
      </c>
      <c r="J278" t="str">
        <f t="shared" si="19"/>
        <v/>
      </c>
    </row>
    <row r="279" spans="1:10" x14ac:dyDescent="0.25">
      <c r="A279" t="str">
        <f>IF(Receipt!B279="","",Receipt!B279)</f>
        <v/>
      </c>
      <c r="B279" t="str">
        <f>IF(Receipt!C279="","",Receipt!C279)</f>
        <v/>
      </c>
      <c r="C279" t="str">
        <f>IF(Receipt!A279="","",Receipt!A279)</f>
        <v/>
      </c>
      <c r="D279" t="str">
        <f>IF(Receipt!G279&gt;0,Receipt!G279,IF(Receipt!E279="lb",16*Receipt!D279,IF(Receipt!E279="oz",Receipt!D279,"")))</f>
        <v/>
      </c>
      <c r="G279" t="str">
        <f t="shared" si="16"/>
        <v/>
      </c>
      <c r="H279" t="str">
        <f t="shared" si="17"/>
        <v/>
      </c>
      <c r="I279" s="5" t="str">
        <f t="shared" si="18"/>
        <v/>
      </c>
      <c r="J279" t="str">
        <f t="shared" si="19"/>
        <v/>
      </c>
    </row>
    <row r="280" spans="1:10" x14ac:dyDescent="0.25">
      <c r="A280" t="str">
        <f>IF(Receipt!B280="","",Receipt!B280)</f>
        <v/>
      </c>
      <c r="B280" t="str">
        <f>IF(Receipt!C280="","",Receipt!C280)</f>
        <v/>
      </c>
      <c r="C280" t="str">
        <f>IF(Receipt!A280="","",Receipt!A280)</f>
        <v/>
      </c>
      <c r="D280" t="str">
        <f>IF(Receipt!G280&gt;0,Receipt!G280,IF(Receipt!E280="lb",16*Receipt!D280,IF(Receipt!E280="oz",Receipt!D280,"")))</f>
        <v/>
      </c>
      <c r="G280" t="str">
        <f t="shared" si="16"/>
        <v/>
      </c>
      <c r="H280" t="str">
        <f t="shared" si="17"/>
        <v/>
      </c>
      <c r="I280" s="5" t="str">
        <f t="shared" si="18"/>
        <v/>
      </c>
      <c r="J280" t="str">
        <f t="shared" si="19"/>
        <v/>
      </c>
    </row>
    <row r="281" spans="1:10" x14ac:dyDescent="0.25">
      <c r="A281" t="str">
        <f>IF(Receipt!B281="","",Receipt!B281)</f>
        <v/>
      </c>
      <c r="B281" t="str">
        <f>IF(Receipt!C281="","",Receipt!C281)</f>
        <v/>
      </c>
      <c r="C281" t="str">
        <f>IF(Receipt!A281="","",Receipt!A281)</f>
        <v/>
      </c>
      <c r="D281" t="str">
        <f>IF(Receipt!G281&gt;0,Receipt!G281,IF(Receipt!E281="lb",16*Receipt!D281,IF(Receipt!E281="oz",Receipt!D281,"")))</f>
        <v/>
      </c>
      <c r="G281" t="str">
        <f t="shared" si="16"/>
        <v/>
      </c>
      <c r="H281" t="str">
        <f t="shared" si="17"/>
        <v/>
      </c>
      <c r="I281" s="5" t="str">
        <f t="shared" si="18"/>
        <v/>
      </c>
      <c r="J281" t="str">
        <f t="shared" si="19"/>
        <v/>
      </c>
    </row>
    <row r="282" spans="1:10" x14ac:dyDescent="0.25">
      <c r="A282" t="str">
        <f>IF(Receipt!B282="","",Receipt!B282)</f>
        <v/>
      </c>
      <c r="B282" t="str">
        <f>IF(Receipt!C282="","",Receipt!C282)</f>
        <v/>
      </c>
      <c r="C282" t="str">
        <f>IF(Receipt!A282="","",Receipt!A282)</f>
        <v/>
      </c>
      <c r="D282" t="str">
        <f>IF(Receipt!G282&gt;0,Receipt!G282,IF(Receipt!E282="lb",16*Receipt!D282,IF(Receipt!E282="oz",Receipt!D282,"")))</f>
        <v/>
      </c>
      <c r="G282" t="str">
        <f t="shared" si="16"/>
        <v/>
      </c>
      <c r="H282" t="str">
        <f t="shared" si="17"/>
        <v/>
      </c>
      <c r="I282" s="5" t="str">
        <f t="shared" si="18"/>
        <v/>
      </c>
      <c r="J282" t="str">
        <f t="shared" si="19"/>
        <v/>
      </c>
    </row>
    <row r="283" spans="1:10" x14ac:dyDescent="0.25">
      <c r="A283" t="str">
        <f>IF(Receipt!B283="","",Receipt!B283)</f>
        <v/>
      </c>
      <c r="B283" t="str">
        <f>IF(Receipt!C283="","",Receipt!C283)</f>
        <v/>
      </c>
      <c r="C283" t="str">
        <f>IF(Receipt!A283="","",Receipt!A283)</f>
        <v/>
      </c>
      <c r="D283" t="str">
        <f>IF(Receipt!G283&gt;0,Receipt!G283,IF(Receipt!E283="lb",16*Receipt!D283,IF(Receipt!E283="oz",Receipt!D283,"")))</f>
        <v/>
      </c>
      <c r="G283" t="str">
        <f t="shared" si="16"/>
        <v/>
      </c>
      <c r="H283" t="str">
        <f t="shared" si="17"/>
        <v/>
      </c>
      <c r="I283" s="5" t="str">
        <f t="shared" si="18"/>
        <v/>
      </c>
      <c r="J283" t="str">
        <f t="shared" si="19"/>
        <v/>
      </c>
    </row>
    <row r="284" spans="1:10" x14ac:dyDescent="0.25">
      <c r="A284" t="str">
        <f>IF(Receipt!B284="","",Receipt!B284)</f>
        <v/>
      </c>
      <c r="B284" t="str">
        <f>IF(Receipt!C284="","",Receipt!C284)</f>
        <v/>
      </c>
      <c r="C284" t="str">
        <f>IF(Receipt!A284="","",Receipt!A284)</f>
        <v/>
      </c>
      <c r="D284" t="str">
        <f>IF(Receipt!G284&gt;0,Receipt!G284,IF(Receipt!E284="lb",16*Receipt!D284,IF(Receipt!E284="oz",Receipt!D284,"")))</f>
        <v/>
      </c>
      <c r="G284" t="str">
        <f t="shared" si="16"/>
        <v/>
      </c>
      <c r="H284" t="str">
        <f t="shared" si="17"/>
        <v/>
      </c>
      <c r="I284" s="5" t="str">
        <f t="shared" si="18"/>
        <v/>
      </c>
      <c r="J284" t="str">
        <f t="shared" si="19"/>
        <v/>
      </c>
    </row>
    <row r="285" spans="1:10" x14ac:dyDescent="0.25">
      <c r="A285" t="str">
        <f>IF(Receipt!B285="","",Receipt!B285)</f>
        <v/>
      </c>
      <c r="B285" t="str">
        <f>IF(Receipt!C285="","",Receipt!C285)</f>
        <v/>
      </c>
      <c r="C285" t="str">
        <f>IF(Receipt!A285="","",Receipt!A285)</f>
        <v/>
      </c>
      <c r="D285" t="str">
        <f>IF(Receipt!G285&gt;0,Receipt!G285,IF(Receipt!E285="lb",16*Receipt!D285,IF(Receipt!E285="oz",Receipt!D285,"")))</f>
        <v/>
      </c>
      <c r="G285" t="str">
        <f t="shared" si="16"/>
        <v/>
      </c>
      <c r="H285" t="str">
        <f t="shared" si="17"/>
        <v/>
      </c>
      <c r="I285" s="5" t="str">
        <f t="shared" si="18"/>
        <v/>
      </c>
      <c r="J285" t="str">
        <f t="shared" si="19"/>
        <v/>
      </c>
    </row>
    <row r="286" spans="1:10" x14ac:dyDescent="0.25">
      <c r="A286" t="str">
        <f>IF(Receipt!B286="","",Receipt!B286)</f>
        <v/>
      </c>
      <c r="B286" t="str">
        <f>IF(Receipt!C286="","",Receipt!C286)</f>
        <v/>
      </c>
      <c r="C286" t="str">
        <f>IF(Receipt!A286="","",Receipt!A286)</f>
        <v/>
      </c>
      <c r="D286" t="str">
        <f>IF(Receipt!G286&gt;0,Receipt!G286,IF(Receipt!E286="lb",16*Receipt!D286,IF(Receipt!E286="oz",Receipt!D286,"")))</f>
        <v/>
      </c>
      <c r="G286" t="str">
        <f t="shared" si="16"/>
        <v/>
      </c>
      <c r="H286" t="str">
        <f t="shared" si="17"/>
        <v/>
      </c>
      <c r="I286" s="5" t="str">
        <f t="shared" si="18"/>
        <v/>
      </c>
      <c r="J286" t="str">
        <f t="shared" si="19"/>
        <v/>
      </c>
    </row>
    <row r="287" spans="1:10" x14ac:dyDescent="0.25">
      <c r="A287" t="str">
        <f>IF(Receipt!B287="","",Receipt!B287)</f>
        <v/>
      </c>
      <c r="B287" t="str">
        <f>IF(Receipt!C287="","",Receipt!C287)</f>
        <v/>
      </c>
      <c r="C287" t="str">
        <f>IF(Receipt!A287="","",Receipt!A287)</f>
        <v/>
      </c>
      <c r="D287" t="str">
        <f>IF(Receipt!G287&gt;0,Receipt!G287,IF(Receipt!E287="lb",16*Receipt!D287,IF(Receipt!E287="oz",Receipt!D287,"")))</f>
        <v/>
      </c>
      <c r="G287" t="str">
        <f t="shared" si="16"/>
        <v/>
      </c>
      <c r="H287" t="str">
        <f t="shared" si="17"/>
        <v/>
      </c>
      <c r="I287" s="5" t="str">
        <f t="shared" si="18"/>
        <v/>
      </c>
      <c r="J287" t="str">
        <f t="shared" si="19"/>
        <v/>
      </c>
    </row>
    <row r="288" spans="1:10" x14ac:dyDescent="0.25">
      <c r="A288" t="str">
        <f>IF(Receipt!B288="","",Receipt!B288)</f>
        <v/>
      </c>
      <c r="B288" t="str">
        <f>IF(Receipt!C288="","",Receipt!C288)</f>
        <v/>
      </c>
      <c r="C288" t="str">
        <f>IF(Receipt!A288="","",Receipt!A288)</f>
        <v/>
      </c>
      <c r="D288" t="str">
        <f>IF(Receipt!G288&gt;0,Receipt!G288,IF(Receipt!E288="lb",16*Receipt!D288,IF(Receipt!E288="oz",Receipt!D288,"")))</f>
        <v/>
      </c>
      <c r="G288" t="str">
        <f t="shared" si="16"/>
        <v/>
      </c>
      <c r="H288" t="str">
        <f t="shared" si="17"/>
        <v/>
      </c>
      <c r="I288" s="5" t="str">
        <f t="shared" si="18"/>
        <v/>
      </c>
      <c r="J288" t="str">
        <f t="shared" si="19"/>
        <v/>
      </c>
    </row>
    <row r="289" spans="1:10" x14ac:dyDescent="0.25">
      <c r="A289" t="str">
        <f>IF(Receipt!B289="","",Receipt!B289)</f>
        <v/>
      </c>
      <c r="B289" t="str">
        <f>IF(Receipt!C289="","",Receipt!C289)</f>
        <v/>
      </c>
      <c r="C289" t="str">
        <f>IF(Receipt!A289="","",Receipt!A289)</f>
        <v/>
      </c>
      <c r="D289" t="str">
        <f>IF(Receipt!G289&gt;0,Receipt!G289,IF(Receipt!E289="lb",16*Receipt!D289,IF(Receipt!E289="oz",Receipt!D289,"")))</f>
        <v/>
      </c>
      <c r="G289" t="str">
        <f t="shared" si="16"/>
        <v/>
      </c>
      <c r="H289" t="str">
        <f t="shared" si="17"/>
        <v/>
      </c>
      <c r="I289" s="5" t="str">
        <f t="shared" si="18"/>
        <v/>
      </c>
      <c r="J289" t="str">
        <f t="shared" si="19"/>
        <v/>
      </c>
    </row>
    <row r="290" spans="1:10" x14ac:dyDescent="0.25">
      <c r="A290" t="str">
        <f>IF(Receipt!B290="","",Receipt!B290)</f>
        <v/>
      </c>
      <c r="B290" t="str">
        <f>IF(Receipt!C290="","",Receipt!C290)</f>
        <v/>
      </c>
      <c r="C290" t="str">
        <f>IF(Receipt!A290="","",Receipt!A290)</f>
        <v/>
      </c>
      <c r="D290" t="str">
        <f>IF(Receipt!G290&gt;0,Receipt!G290,IF(Receipt!E290="lb",16*Receipt!D290,IF(Receipt!E290="oz",Receipt!D290,"")))</f>
        <v/>
      </c>
      <c r="G290" t="str">
        <f t="shared" si="16"/>
        <v/>
      </c>
      <c r="H290" t="str">
        <f t="shared" si="17"/>
        <v/>
      </c>
      <c r="I290" s="5" t="str">
        <f t="shared" si="18"/>
        <v/>
      </c>
      <c r="J290" t="str">
        <f t="shared" si="19"/>
        <v/>
      </c>
    </row>
    <row r="291" spans="1:10" x14ac:dyDescent="0.25">
      <c r="A291" t="str">
        <f>IF(Receipt!B291="","",Receipt!B291)</f>
        <v/>
      </c>
      <c r="B291" t="str">
        <f>IF(Receipt!C291="","",Receipt!C291)</f>
        <v/>
      </c>
      <c r="C291" t="str">
        <f>IF(Receipt!A291="","",Receipt!A291)</f>
        <v/>
      </c>
      <c r="D291" t="str">
        <f>IF(Receipt!G291&gt;0,Receipt!G291,IF(Receipt!E291="lb",16*Receipt!D291,IF(Receipt!E291="oz",Receipt!D291,"")))</f>
        <v/>
      </c>
      <c r="G291" t="str">
        <f t="shared" si="16"/>
        <v/>
      </c>
      <c r="H291" t="str">
        <f t="shared" si="17"/>
        <v/>
      </c>
      <c r="I291" s="5" t="str">
        <f t="shared" si="18"/>
        <v/>
      </c>
      <c r="J291" t="str">
        <f t="shared" si="19"/>
        <v/>
      </c>
    </row>
    <row r="292" spans="1:10" x14ac:dyDescent="0.25">
      <c r="A292" t="str">
        <f>IF(Receipt!B292="","",Receipt!B292)</f>
        <v/>
      </c>
      <c r="B292" t="str">
        <f>IF(Receipt!C292="","",Receipt!C292)</f>
        <v/>
      </c>
      <c r="C292" t="str">
        <f>IF(Receipt!A292="","",Receipt!A292)</f>
        <v/>
      </c>
      <c r="D292" t="str">
        <f>IF(Receipt!G292&gt;0,Receipt!G292,IF(Receipt!E292="lb",16*Receipt!D292,IF(Receipt!E292="oz",Receipt!D292,"")))</f>
        <v/>
      </c>
      <c r="G292" t="str">
        <f t="shared" si="16"/>
        <v/>
      </c>
      <c r="H292" t="str">
        <f t="shared" si="17"/>
        <v/>
      </c>
      <c r="I292" s="5" t="str">
        <f t="shared" si="18"/>
        <v/>
      </c>
      <c r="J292" t="str">
        <f t="shared" si="19"/>
        <v/>
      </c>
    </row>
    <row r="293" spans="1:10" x14ac:dyDescent="0.25">
      <c r="A293" t="str">
        <f>IF(Receipt!B293="","",Receipt!B293)</f>
        <v/>
      </c>
      <c r="B293" t="str">
        <f>IF(Receipt!C293="","",Receipt!C293)</f>
        <v/>
      </c>
      <c r="C293" t="str">
        <f>IF(Receipt!A293="","",Receipt!A293)</f>
        <v/>
      </c>
      <c r="D293" t="str">
        <f>IF(Receipt!G293&gt;0,Receipt!G293,IF(Receipt!E293="lb",16*Receipt!D293,IF(Receipt!E293="oz",Receipt!D293,"")))</f>
        <v/>
      </c>
      <c r="G293" t="str">
        <f t="shared" si="16"/>
        <v/>
      </c>
      <c r="H293" t="str">
        <f t="shared" si="17"/>
        <v/>
      </c>
      <c r="I293" s="5" t="str">
        <f t="shared" si="18"/>
        <v/>
      </c>
      <c r="J293" t="str">
        <f t="shared" si="19"/>
        <v/>
      </c>
    </row>
    <row r="294" spans="1:10" x14ac:dyDescent="0.25">
      <c r="A294" t="str">
        <f>IF(Receipt!B294="","",Receipt!B294)</f>
        <v/>
      </c>
      <c r="B294" t="str">
        <f>IF(Receipt!C294="","",Receipt!C294)</f>
        <v/>
      </c>
      <c r="C294" t="str">
        <f>IF(Receipt!A294="","",Receipt!A294)</f>
        <v/>
      </c>
      <c r="D294" t="str">
        <f>IF(Receipt!G294&gt;0,Receipt!G294,IF(Receipt!E294="lb",16*Receipt!D294,IF(Receipt!E294="oz",Receipt!D294,"")))</f>
        <v/>
      </c>
      <c r="G294" t="str">
        <f t="shared" si="16"/>
        <v/>
      </c>
      <c r="H294" t="str">
        <f t="shared" si="17"/>
        <v/>
      </c>
      <c r="I294" s="5" t="str">
        <f t="shared" si="18"/>
        <v/>
      </c>
      <c r="J294" t="str">
        <f t="shared" si="19"/>
        <v/>
      </c>
    </row>
    <row r="295" spans="1:10" x14ac:dyDescent="0.25">
      <c r="A295" t="str">
        <f>IF(Receipt!B295="","",Receipt!B295)</f>
        <v/>
      </c>
      <c r="B295" t="str">
        <f>IF(Receipt!C295="","",Receipt!C295)</f>
        <v/>
      </c>
      <c r="C295" t="str">
        <f>IF(Receipt!A295="","",Receipt!A295)</f>
        <v/>
      </c>
      <c r="D295" t="str">
        <f>IF(Receipt!G295&gt;0,Receipt!G295,IF(Receipt!E295="lb",16*Receipt!D295,IF(Receipt!E295="oz",Receipt!D295,"")))</f>
        <v/>
      </c>
      <c r="G295" t="str">
        <f t="shared" si="16"/>
        <v/>
      </c>
      <c r="H295" t="str">
        <f t="shared" si="17"/>
        <v/>
      </c>
      <c r="I295" s="5" t="str">
        <f t="shared" si="18"/>
        <v/>
      </c>
      <c r="J295" t="str">
        <f t="shared" si="19"/>
        <v/>
      </c>
    </row>
    <row r="296" spans="1:10" x14ac:dyDescent="0.25">
      <c r="A296" t="str">
        <f>IF(Receipt!B296="","",Receipt!B296)</f>
        <v/>
      </c>
      <c r="B296" t="str">
        <f>IF(Receipt!C296="","",Receipt!C296)</f>
        <v/>
      </c>
      <c r="C296" t="str">
        <f>IF(Receipt!A296="","",Receipt!A296)</f>
        <v/>
      </c>
      <c r="D296" t="str">
        <f>IF(Receipt!G296&gt;0,Receipt!G296,IF(Receipt!E296="lb",16*Receipt!D296,IF(Receipt!E296="oz",Receipt!D296,"")))</f>
        <v/>
      </c>
      <c r="G296" t="str">
        <f t="shared" si="16"/>
        <v/>
      </c>
      <c r="H296" t="str">
        <f t="shared" si="17"/>
        <v/>
      </c>
      <c r="I296" s="5" t="str">
        <f t="shared" si="18"/>
        <v/>
      </c>
      <c r="J296" t="str">
        <f t="shared" si="19"/>
        <v/>
      </c>
    </row>
    <row r="297" spans="1:10" x14ac:dyDescent="0.25">
      <c r="A297" t="str">
        <f>IF(Receipt!B297="","",Receipt!B297)</f>
        <v/>
      </c>
      <c r="B297" t="str">
        <f>IF(Receipt!C297="","",Receipt!C297)</f>
        <v/>
      </c>
      <c r="C297" t="str">
        <f>IF(Receipt!A297="","",Receipt!A297)</f>
        <v/>
      </c>
      <c r="D297" t="str">
        <f>IF(Receipt!G297&gt;0,Receipt!G297,IF(Receipt!E297="lb",16*Receipt!D297,IF(Receipt!E297="oz",Receipt!D297,"")))</f>
        <v/>
      </c>
      <c r="G297" t="str">
        <f t="shared" si="16"/>
        <v/>
      </c>
      <c r="H297" t="str">
        <f t="shared" si="17"/>
        <v/>
      </c>
      <c r="I297" s="5" t="str">
        <f t="shared" si="18"/>
        <v/>
      </c>
      <c r="J297" t="str">
        <f t="shared" si="19"/>
        <v/>
      </c>
    </row>
    <row r="298" spans="1:10" x14ac:dyDescent="0.25">
      <c r="A298" t="str">
        <f>IF(Receipt!B298="","",Receipt!B298)</f>
        <v/>
      </c>
      <c r="B298" t="str">
        <f>IF(Receipt!C298="","",Receipt!C298)</f>
        <v/>
      </c>
      <c r="C298" t="str">
        <f>IF(Receipt!A298="","",Receipt!A298)</f>
        <v/>
      </c>
      <c r="D298" t="str">
        <f>IF(Receipt!G298&gt;0,Receipt!G298,IF(Receipt!E298="lb",16*Receipt!D298,IF(Receipt!E298="oz",Receipt!D298,"")))</f>
        <v/>
      </c>
      <c r="G298" t="str">
        <f t="shared" si="16"/>
        <v/>
      </c>
      <c r="H298" t="str">
        <f t="shared" si="17"/>
        <v/>
      </c>
      <c r="I298" s="5" t="str">
        <f t="shared" si="18"/>
        <v/>
      </c>
      <c r="J298" t="str">
        <f t="shared" si="19"/>
        <v/>
      </c>
    </row>
    <row r="299" spans="1:10" x14ac:dyDescent="0.25">
      <c r="A299" t="str">
        <f>IF(Receipt!B299="","",Receipt!B299)</f>
        <v/>
      </c>
      <c r="B299" t="str">
        <f>IF(Receipt!C299="","",Receipt!C299)</f>
        <v/>
      </c>
      <c r="C299" t="str">
        <f>IF(Receipt!A299="","",Receipt!A299)</f>
        <v/>
      </c>
      <c r="D299" t="str">
        <f>IF(Receipt!G299&gt;0,Receipt!G299,IF(Receipt!E299="lb",16*Receipt!D299,IF(Receipt!E299="oz",Receipt!D299,"")))</f>
        <v/>
      </c>
      <c r="G299" t="str">
        <f t="shared" si="16"/>
        <v/>
      </c>
      <c r="H299" t="str">
        <f t="shared" si="17"/>
        <v/>
      </c>
      <c r="I299" s="5" t="str">
        <f t="shared" si="18"/>
        <v/>
      </c>
      <c r="J299" t="str">
        <f t="shared" si="19"/>
        <v/>
      </c>
    </row>
    <row r="300" spans="1:10" x14ac:dyDescent="0.25">
      <c r="A300" t="str">
        <f>IF(Receipt!B300="","",Receipt!B300)</f>
        <v/>
      </c>
      <c r="B300" t="str">
        <f>IF(Receipt!C300="","",Receipt!C300)</f>
        <v/>
      </c>
      <c r="C300" t="str">
        <f>IF(Receipt!A300="","",Receipt!A300)</f>
        <v/>
      </c>
      <c r="D300" t="str">
        <f>IF(Receipt!G300&gt;0,Receipt!G300,IF(Receipt!E300="lb",16*Receipt!D300,IF(Receipt!E300="oz",Receipt!D300,"")))</f>
        <v/>
      </c>
      <c r="G300" t="str">
        <f t="shared" si="16"/>
        <v/>
      </c>
      <c r="H300" t="str">
        <f t="shared" si="17"/>
        <v/>
      </c>
      <c r="I300" s="5" t="str">
        <f t="shared" si="18"/>
        <v/>
      </c>
      <c r="J300" t="str">
        <f t="shared" si="19"/>
        <v/>
      </c>
    </row>
    <row r="301" spans="1:10" x14ac:dyDescent="0.25">
      <c r="A301" t="str">
        <f>IF(Receipt!B301="","",Receipt!B301)</f>
        <v/>
      </c>
      <c r="B301" t="str">
        <f>IF(Receipt!C301="","",Receipt!C301)</f>
        <v/>
      </c>
      <c r="C301" t="str">
        <f>IF(Receipt!A301="","",Receipt!A301)</f>
        <v/>
      </c>
      <c r="D301" t="str">
        <f>IF(Receipt!G301&gt;0,Receipt!G301,IF(Receipt!E301="lb",16*Receipt!D301,IF(Receipt!E301="oz",Receipt!D301,"")))</f>
        <v/>
      </c>
      <c r="G301" t="str">
        <f t="shared" si="16"/>
        <v/>
      </c>
      <c r="H301" t="str">
        <f t="shared" si="17"/>
        <v/>
      </c>
      <c r="I301" s="5" t="str">
        <f t="shared" si="18"/>
        <v/>
      </c>
      <c r="J301" t="str">
        <f t="shared" si="19"/>
        <v/>
      </c>
    </row>
    <row r="302" spans="1:10" x14ac:dyDescent="0.25">
      <c r="A302" t="str">
        <f>IF(Receipt!B302="","",Receipt!B302)</f>
        <v/>
      </c>
      <c r="B302" t="str">
        <f>IF(Receipt!C302="","",Receipt!C302)</f>
        <v/>
      </c>
      <c r="C302" t="str">
        <f>IF(Receipt!A302="","",Receipt!A302)</f>
        <v/>
      </c>
      <c r="D302" t="str">
        <f>IF(Receipt!G302&gt;0,Receipt!G302,IF(Receipt!E302="lb",16*Receipt!D302,IF(Receipt!E302="oz",Receipt!D302,"")))</f>
        <v/>
      </c>
      <c r="G302" t="str">
        <f t="shared" si="16"/>
        <v/>
      </c>
      <c r="H302" t="str">
        <f t="shared" si="17"/>
        <v/>
      </c>
      <c r="I302" s="5" t="str">
        <f t="shared" si="18"/>
        <v/>
      </c>
      <c r="J302" t="str">
        <f t="shared" si="19"/>
        <v/>
      </c>
    </row>
    <row r="303" spans="1:10" x14ac:dyDescent="0.25">
      <c r="A303" t="str">
        <f>IF(Receipt!B303="","",Receipt!B303)</f>
        <v/>
      </c>
      <c r="B303" t="str">
        <f>IF(Receipt!C303="","",Receipt!C303)</f>
        <v/>
      </c>
      <c r="C303" t="str">
        <f>IF(Receipt!A303="","",Receipt!A303)</f>
        <v/>
      </c>
      <c r="D303" t="str">
        <f>IF(Receipt!G303&gt;0,Receipt!G303,IF(Receipt!E303="lb",16*Receipt!D303,IF(Receipt!E303="oz",Receipt!D303,"")))</f>
        <v/>
      </c>
      <c r="G303" t="str">
        <f t="shared" si="16"/>
        <v/>
      </c>
      <c r="H303" t="str">
        <f t="shared" si="17"/>
        <v/>
      </c>
      <c r="I303" s="5" t="str">
        <f t="shared" si="18"/>
        <v/>
      </c>
      <c r="J303" t="str">
        <f t="shared" si="19"/>
        <v/>
      </c>
    </row>
    <row r="304" spans="1:10" x14ac:dyDescent="0.25">
      <c r="A304" t="str">
        <f>IF(Receipt!B304="","",Receipt!B304)</f>
        <v/>
      </c>
      <c r="B304" t="str">
        <f>IF(Receipt!C304="","",Receipt!C304)</f>
        <v/>
      </c>
      <c r="C304" t="str">
        <f>IF(Receipt!A304="","",Receipt!A304)</f>
        <v/>
      </c>
      <c r="D304" t="str">
        <f>IF(Receipt!G304&gt;0,Receipt!G304,IF(Receipt!E304="lb",16*Receipt!D304,IF(Receipt!E304="oz",Receipt!D304,"")))</f>
        <v/>
      </c>
      <c r="G304" t="str">
        <f t="shared" si="16"/>
        <v/>
      </c>
      <c r="H304" t="str">
        <f t="shared" si="17"/>
        <v/>
      </c>
      <c r="I304" s="5" t="str">
        <f t="shared" si="18"/>
        <v/>
      </c>
      <c r="J304" t="str">
        <f t="shared" si="19"/>
        <v/>
      </c>
    </row>
    <row r="305" spans="1:10" x14ac:dyDescent="0.25">
      <c r="A305" t="str">
        <f>IF(Receipt!B305="","",Receipt!B305)</f>
        <v/>
      </c>
      <c r="B305" t="str">
        <f>IF(Receipt!C305="","",Receipt!C305)</f>
        <v/>
      </c>
      <c r="C305" t="str">
        <f>IF(Receipt!A305="","",Receipt!A305)</f>
        <v/>
      </c>
      <c r="D305" t="str">
        <f>IF(Receipt!G305&gt;0,Receipt!G305,IF(Receipt!E305="lb",16*Receipt!D305,IF(Receipt!E305="oz",Receipt!D305,"")))</f>
        <v/>
      </c>
      <c r="G305" t="str">
        <f t="shared" si="16"/>
        <v/>
      </c>
      <c r="H305" t="str">
        <f t="shared" si="17"/>
        <v/>
      </c>
      <c r="I305" s="5" t="str">
        <f t="shared" si="18"/>
        <v/>
      </c>
      <c r="J305" t="str">
        <f t="shared" si="19"/>
        <v/>
      </c>
    </row>
    <row r="306" spans="1:10" x14ac:dyDescent="0.25">
      <c r="A306" t="str">
        <f>IF(Receipt!B306="","",Receipt!B306)</f>
        <v/>
      </c>
      <c r="B306" t="str">
        <f>IF(Receipt!C306="","",Receipt!C306)</f>
        <v/>
      </c>
      <c r="C306" t="str">
        <f>IF(Receipt!A306="","",Receipt!A306)</f>
        <v/>
      </c>
      <c r="D306" t="str">
        <f>IF(Receipt!G306&gt;0,Receipt!G306,IF(Receipt!E306="lb",16*Receipt!D306,IF(Receipt!E306="oz",Receipt!D306,"")))</f>
        <v/>
      </c>
      <c r="G306" t="str">
        <f t="shared" si="16"/>
        <v/>
      </c>
      <c r="H306" t="str">
        <f t="shared" si="17"/>
        <v/>
      </c>
      <c r="I306" s="5" t="str">
        <f t="shared" si="18"/>
        <v/>
      </c>
      <c r="J306" t="str">
        <f t="shared" si="19"/>
        <v/>
      </c>
    </row>
    <row r="307" spans="1:10" x14ac:dyDescent="0.25">
      <c r="A307" t="str">
        <f>IF(Receipt!B307="","",Receipt!B307)</f>
        <v/>
      </c>
      <c r="B307" t="str">
        <f>IF(Receipt!C307="","",Receipt!C307)</f>
        <v/>
      </c>
      <c r="C307" t="str">
        <f>IF(Receipt!A307="","",Receipt!A307)</f>
        <v/>
      </c>
      <c r="D307" t="str">
        <f>IF(Receipt!G307&gt;0,Receipt!G307,IF(Receipt!E307="lb",16*Receipt!D307,IF(Receipt!E307="oz",Receipt!D307,"")))</f>
        <v/>
      </c>
      <c r="G307" t="str">
        <f t="shared" si="16"/>
        <v/>
      </c>
      <c r="H307" t="str">
        <f t="shared" si="17"/>
        <v/>
      </c>
      <c r="I307" s="5" t="str">
        <f t="shared" si="18"/>
        <v/>
      </c>
      <c r="J307" t="str">
        <f t="shared" si="19"/>
        <v/>
      </c>
    </row>
    <row r="308" spans="1:10" x14ac:dyDescent="0.25">
      <c r="A308" t="str">
        <f>IF(Receipt!B308="","",Receipt!B308)</f>
        <v/>
      </c>
      <c r="B308" t="str">
        <f>IF(Receipt!C308="","",Receipt!C308)</f>
        <v/>
      </c>
      <c r="C308" t="str">
        <f>IF(Receipt!A308="","",Receipt!A308)</f>
        <v/>
      </c>
      <c r="D308" t="str">
        <f>IF(Receipt!G308&gt;0,Receipt!G308,IF(Receipt!E308="lb",16*Receipt!D308,IF(Receipt!E308="oz",Receipt!D308,"")))</f>
        <v/>
      </c>
      <c r="G308" t="str">
        <f t="shared" si="16"/>
        <v/>
      </c>
      <c r="H308" t="str">
        <f t="shared" si="17"/>
        <v/>
      </c>
      <c r="I308" s="5" t="str">
        <f t="shared" si="18"/>
        <v/>
      </c>
      <c r="J308" t="str">
        <f t="shared" si="19"/>
        <v/>
      </c>
    </row>
    <row r="309" spans="1:10" x14ac:dyDescent="0.25">
      <c r="A309" t="str">
        <f>IF(Receipt!B309="","",Receipt!B309)</f>
        <v/>
      </c>
      <c r="B309" t="str">
        <f>IF(Receipt!C309="","",Receipt!C309)</f>
        <v/>
      </c>
      <c r="C309" t="str">
        <f>IF(Receipt!A309="","",Receipt!A309)</f>
        <v/>
      </c>
      <c r="D309" t="str">
        <f>IF(Receipt!G309&gt;0,Receipt!G309,IF(Receipt!E309="lb",16*Receipt!D309,IF(Receipt!E309="oz",Receipt!D309,"")))</f>
        <v/>
      </c>
      <c r="G309" t="str">
        <f t="shared" si="16"/>
        <v/>
      </c>
      <c r="H309" t="str">
        <f t="shared" si="17"/>
        <v/>
      </c>
      <c r="I309" s="5" t="str">
        <f t="shared" si="18"/>
        <v/>
      </c>
      <c r="J309" t="str">
        <f t="shared" si="19"/>
        <v/>
      </c>
    </row>
    <row r="310" spans="1:10" x14ac:dyDescent="0.25">
      <c r="A310" t="str">
        <f>IF(Receipt!B310="","",Receipt!B310)</f>
        <v/>
      </c>
      <c r="B310" t="str">
        <f>IF(Receipt!C310="","",Receipt!C310)</f>
        <v/>
      </c>
      <c r="C310" t="str">
        <f>IF(Receipt!A310="","",Receipt!A310)</f>
        <v/>
      </c>
      <c r="D310" t="str">
        <f>IF(Receipt!G310&gt;0,Receipt!G310,IF(Receipt!E310="lb",16*Receipt!D310,IF(Receipt!E310="oz",Receipt!D310,"")))</f>
        <v/>
      </c>
      <c r="G310" t="str">
        <f t="shared" si="16"/>
        <v/>
      </c>
      <c r="H310" t="str">
        <f t="shared" si="17"/>
        <v/>
      </c>
      <c r="I310" s="5" t="str">
        <f t="shared" si="18"/>
        <v/>
      </c>
      <c r="J310" t="str">
        <f t="shared" si="19"/>
        <v/>
      </c>
    </row>
    <row r="311" spans="1:10" x14ac:dyDescent="0.25">
      <c r="A311" t="str">
        <f>IF(Receipt!B311="","",Receipt!B311)</f>
        <v/>
      </c>
      <c r="B311" t="str">
        <f>IF(Receipt!C311="","",Receipt!C311)</f>
        <v/>
      </c>
      <c r="C311" t="str">
        <f>IF(Receipt!A311="","",Receipt!A311)</f>
        <v/>
      </c>
      <c r="D311" t="str">
        <f>IF(Receipt!G311&gt;0,Receipt!G311,IF(Receipt!E311="lb",16*Receipt!D311,IF(Receipt!E311="oz",Receipt!D311,"")))</f>
        <v/>
      </c>
      <c r="G311" t="str">
        <f t="shared" si="16"/>
        <v/>
      </c>
      <c r="H311" t="str">
        <f t="shared" si="17"/>
        <v/>
      </c>
      <c r="I311" s="5" t="str">
        <f t="shared" si="18"/>
        <v/>
      </c>
      <c r="J311" t="str">
        <f t="shared" si="19"/>
        <v/>
      </c>
    </row>
    <row r="312" spans="1:10" x14ac:dyDescent="0.25">
      <c r="A312" t="str">
        <f>IF(Receipt!B312="","",Receipt!B312)</f>
        <v/>
      </c>
      <c r="B312" t="str">
        <f>IF(Receipt!C312="","",Receipt!C312)</f>
        <v/>
      </c>
      <c r="C312" t="str">
        <f>IF(Receipt!A312="","",Receipt!A312)</f>
        <v/>
      </c>
      <c r="D312" t="str">
        <f>IF(Receipt!G312&gt;0,Receipt!G312,IF(Receipt!E312="lb",16*Receipt!D312,IF(Receipt!E312="oz",Receipt!D312,"")))</f>
        <v/>
      </c>
      <c r="G312" t="str">
        <f t="shared" si="16"/>
        <v/>
      </c>
      <c r="H312" t="str">
        <f t="shared" si="17"/>
        <v/>
      </c>
      <c r="I312" s="5" t="str">
        <f t="shared" si="18"/>
        <v/>
      </c>
      <c r="J312" t="str">
        <f t="shared" si="19"/>
        <v/>
      </c>
    </row>
    <row r="313" spans="1:10" x14ac:dyDescent="0.25">
      <c r="A313" t="str">
        <f>IF(Receipt!B313="","",Receipt!B313)</f>
        <v/>
      </c>
      <c r="B313" t="str">
        <f>IF(Receipt!C313="","",Receipt!C313)</f>
        <v/>
      </c>
      <c r="C313" t="str">
        <f>IF(Receipt!A313="","",Receipt!A313)</f>
        <v/>
      </c>
      <c r="D313" t="str">
        <f>IF(Receipt!G313&gt;0,Receipt!G313,IF(Receipt!E313="lb",16*Receipt!D313,IF(Receipt!E313="oz",Receipt!D313,"")))</f>
        <v/>
      </c>
      <c r="G313" t="str">
        <f t="shared" si="16"/>
        <v/>
      </c>
      <c r="H313" t="str">
        <f t="shared" si="17"/>
        <v/>
      </c>
      <c r="I313" s="5" t="str">
        <f t="shared" si="18"/>
        <v/>
      </c>
      <c r="J313" t="str">
        <f t="shared" si="19"/>
        <v/>
      </c>
    </row>
    <row r="314" spans="1:10" x14ac:dyDescent="0.25">
      <c r="A314" t="str">
        <f>IF(Receipt!B314="","",Receipt!B314)</f>
        <v/>
      </c>
      <c r="B314" t="str">
        <f>IF(Receipt!C314="","",Receipt!C314)</f>
        <v/>
      </c>
      <c r="C314" t="str">
        <f>IF(Receipt!A314="","",Receipt!A314)</f>
        <v/>
      </c>
      <c r="D314" t="str">
        <f>IF(Receipt!G314&gt;0,Receipt!G314,IF(Receipt!E314="lb",16*Receipt!D314,IF(Receipt!E314="oz",Receipt!D314,"")))</f>
        <v/>
      </c>
      <c r="G314" t="str">
        <f t="shared" si="16"/>
        <v/>
      </c>
      <c r="H314" t="str">
        <f t="shared" si="17"/>
        <v/>
      </c>
      <c r="I314" s="5" t="str">
        <f t="shared" si="18"/>
        <v/>
      </c>
      <c r="J314" t="str">
        <f t="shared" si="19"/>
        <v/>
      </c>
    </row>
    <row r="315" spans="1:10" x14ac:dyDescent="0.25">
      <c r="A315" t="str">
        <f>IF(Receipt!B315="","",Receipt!B315)</f>
        <v/>
      </c>
      <c r="B315" t="str">
        <f>IF(Receipt!C315="","",Receipt!C315)</f>
        <v/>
      </c>
      <c r="C315" t="str">
        <f>IF(Receipt!A315="","",Receipt!A315)</f>
        <v/>
      </c>
      <c r="D315" t="str">
        <f>IF(Receipt!G315&gt;0,Receipt!G315,IF(Receipt!E315="lb",16*Receipt!D315,IF(Receipt!E315="oz",Receipt!D315,"")))</f>
        <v/>
      </c>
      <c r="G315" t="str">
        <f t="shared" si="16"/>
        <v/>
      </c>
      <c r="H315" t="str">
        <f t="shared" si="17"/>
        <v/>
      </c>
      <c r="I315" s="5" t="str">
        <f t="shared" si="18"/>
        <v/>
      </c>
      <c r="J315" t="str">
        <f t="shared" si="19"/>
        <v/>
      </c>
    </row>
    <row r="316" spans="1:10" x14ac:dyDescent="0.25">
      <c r="A316" t="str">
        <f>IF(Receipt!B316="","",Receipt!B316)</f>
        <v/>
      </c>
      <c r="B316" t="str">
        <f>IF(Receipt!C316="","",Receipt!C316)</f>
        <v/>
      </c>
      <c r="C316" t="str">
        <f>IF(Receipt!A316="","",Receipt!A316)</f>
        <v/>
      </c>
      <c r="D316" t="str">
        <f>IF(Receipt!G316&gt;0,Receipt!G316,IF(Receipt!E316="lb",16*Receipt!D316,IF(Receipt!E316="oz",Receipt!D316,"")))</f>
        <v/>
      </c>
      <c r="G316" t="str">
        <f t="shared" si="16"/>
        <v/>
      </c>
      <c r="H316" t="str">
        <f t="shared" si="17"/>
        <v/>
      </c>
      <c r="I316" s="5" t="str">
        <f t="shared" si="18"/>
        <v/>
      </c>
      <c r="J316" t="str">
        <f t="shared" si="19"/>
        <v/>
      </c>
    </row>
    <row r="317" spans="1:10" x14ac:dyDescent="0.25">
      <c r="A317" t="str">
        <f>IF(Receipt!B317="","",Receipt!B317)</f>
        <v/>
      </c>
      <c r="B317" t="str">
        <f>IF(Receipt!C317="","",Receipt!C317)</f>
        <v/>
      </c>
      <c r="C317" t="str">
        <f>IF(Receipt!A317="","",Receipt!A317)</f>
        <v/>
      </c>
      <c r="D317" t="str">
        <f>IF(Receipt!G317&gt;0,Receipt!G317,IF(Receipt!E317="lb",16*Receipt!D317,IF(Receipt!E317="oz",Receipt!D317,"")))</f>
        <v/>
      </c>
      <c r="G317" t="str">
        <f t="shared" si="16"/>
        <v/>
      </c>
      <c r="H317" t="str">
        <f t="shared" si="17"/>
        <v/>
      </c>
      <c r="I317" s="5" t="str">
        <f t="shared" si="18"/>
        <v/>
      </c>
      <c r="J317" t="str">
        <f t="shared" si="19"/>
        <v/>
      </c>
    </row>
    <row r="318" spans="1:10" x14ac:dyDescent="0.25">
      <c r="A318" t="str">
        <f>IF(Receipt!B318="","",Receipt!B318)</f>
        <v/>
      </c>
      <c r="B318" t="str">
        <f>IF(Receipt!C318="","",Receipt!C318)</f>
        <v/>
      </c>
      <c r="C318" t="str">
        <f>IF(Receipt!A318="","",Receipt!A318)</f>
        <v/>
      </c>
      <c r="D318" t="str">
        <f>IF(Receipt!G318&gt;0,Receipt!G318,IF(Receipt!E318="lb",16*Receipt!D318,IF(Receipt!E318="oz",Receipt!D318,"")))</f>
        <v/>
      </c>
      <c r="G318" t="str">
        <f t="shared" si="16"/>
        <v/>
      </c>
      <c r="H318" t="str">
        <f t="shared" si="17"/>
        <v/>
      </c>
      <c r="I318" s="5" t="str">
        <f t="shared" si="18"/>
        <v/>
      </c>
      <c r="J318" t="str">
        <f t="shared" si="19"/>
        <v/>
      </c>
    </row>
    <row r="319" spans="1:10" x14ac:dyDescent="0.25">
      <c r="A319" t="str">
        <f>IF(Receipt!B319="","",Receipt!B319)</f>
        <v/>
      </c>
      <c r="B319" t="str">
        <f>IF(Receipt!C319="","",Receipt!C319)</f>
        <v/>
      </c>
      <c r="C319" t="str">
        <f>IF(Receipt!A319="","",Receipt!A319)</f>
        <v/>
      </c>
      <c r="D319" t="str">
        <f>IF(Receipt!G319&gt;0,Receipt!G319,IF(Receipt!E319="lb",16*Receipt!D319,IF(Receipt!E319="oz",Receipt!D319,"")))</f>
        <v/>
      </c>
      <c r="G319" t="str">
        <f t="shared" si="16"/>
        <v/>
      </c>
      <c r="H319" t="str">
        <f t="shared" si="17"/>
        <v/>
      </c>
      <c r="I319" s="5" t="str">
        <f t="shared" si="18"/>
        <v/>
      </c>
      <c r="J319" t="str">
        <f t="shared" si="19"/>
        <v/>
      </c>
    </row>
    <row r="320" spans="1:10" x14ac:dyDescent="0.25">
      <c r="A320" t="str">
        <f>IF(Receipt!B320="","",Receipt!B320)</f>
        <v/>
      </c>
      <c r="B320" t="str">
        <f>IF(Receipt!C320="","",Receipt!C320)</f>
        <v/>
      </c>
      <c r="C320" t="str">
        <f>IF(Receipt!A320="","",Receipt!A320)</f>
        <v/>
      </c>
      <c r="D320" t="str">
        <f>IF(Receipt!G320&gt;0,Receipt!G320,IF(Receipt!E320="lb",16*Receipt!D320,IF(Receipt!E320="oz",Receipt!D320,"")))</f>
        <v/>
      </c>
      <c r="G320" t="str">
        <f t="shared" si="16"/>
        <v/>
      </c>
      <c r="H320" t="str">
        <f t="shared" si="17"/>
        <v/>
      </c>
      <c r="I320" s="5" t="str">
        <f t="shared" si="18"/>
        <v/>
      </c>
      <c r="J320" t="str">
        <f t="shared" si="19"/>
        <v/>
      </c>
    </row>
    <row r="321" spans="1:10" x14ac:dyDescent="0.25">
      <c r="A321" t="str">
        <f>IF(Receipt!B321="","",Receipt!B321)</f>
        <v/>
      </c>
      <c r="B321" t="str">
        <f>IF(Receipt!C321="","",Receipt!C321)</f>
        <v/>
      </c>
      <c r="C321" t="str">
        <f>IF(Receipt!A321="","",Receipt!A321)</f>
        <v/>
      </c>
      <c r="D321" t="str">
        <f>IF(Receipt!G321&gt;0,Receipt!G321,IF(Receipt!E321="lb",16*Receipt!D321,IF(Receipt!E321="oz",Receipt!D321,"")))</f>
        <v/>
      </c>
      <c r="G321" t="str">
        <f t="shared" si="16"/>
        <v/>
      </c>
      <c r="H321" t="str">
        <f t="shared" si="17"/>
        <v/>
      </c>
      <c r="I321" s="5" t="str">
        <f t="shared" si="18"/>
        <v/>
      </c>
      <c r="J321" t="str">
        <f t="shared" si="19"/>
        <v/>
      </c>
    </row>
    <row r="322" spans="1:10" x14ac:dyDescent="0.25">
      <c r="A322" t="str">
        <f>IF(Receipt!B322="","",Receipt!B322)</f>
        <v/>
      </c>
      <c r="B322" t="str">
        <f>IF(Receipt!C322="","",Receipt!C322)</f>
        <v/>
      </c>
      <c r="C322" t="str">
        <f>IF(Receipt!A322="","",Receipt!A322)</f>
        <v/>
      </c>
      <c r="D322" t="str">
        <f>IF(Receipt!G322&gt;0,Receipt!G322,IF(Receipt!E322="lb",16*Receipt!D322,IF(Receipt!E322="oz",Receipt!D322,"")))</f>
        <v/>
      </c>
      <c r="G322" t="str">
        <f t="shared" ref="G322:G385" si="20">IF(OR(D322="",E322="",F322=""),"",MIN(D322,E322*F322))</f>
        <v/>
      </c>
      <c r="H322" t="str">
        <f t="shared" ref="H322:H385" si="21">IF(G322="","", D322-G322)</f>
        <v/>
      </c>
      <c r="I322" s="5" t="str">
        <f t="shared" ref="I322:I385" si="22">IF(H322="","", H322 * 0)</f>
        <v/>
      </c>
      <c r="J322" t="str">
        <f t="shared" ref="J322:J385" si="23">IF(H322="", "", IF(H322&gt;0,
IF(B322="Veggies","Chop &amp; freeze within 48h; batch soups/stir-fries.",
IF(B322="Meat (cooked)","Freeze portions day 1; label dates.",
IF(B322="Cheese","Shred &amp; freeze; use in sauces.",
IF(B322="Bread","Freeze slices; toast from frozen.","Batch-cook or dehydrate to extend shelf life.")))),"") )</f>
        <v/>
      </c>
    </row>
    <row r="323" spans="1:10" x14ac:dyDescent="0.25">
      <c r="A323" t="str">
        <f>IF(Receipt!B323="","",Receipt!B323)</f>
        <v/>
      </c>
      <c r="B323" t="str">
        <f>IF(Receipt!C323="","",Receipt!C323)</f>
        <v/>
      </c>
      <c r="C323" t="str">
        <f>IF(Receipt!A323="","",Receipt!A323)</f>
        <v/>
      </c>
      <c r="D323" t="str">
        <f>IF(Receipt!G323&gt;0,Receipt!G323,IF(Receipt!E323="lb",16*Receipt!D323,IF(Receipt!E323="oz",Receipt!D323,"")))</f>
        <v/>
      </c>
      <c r="G323" t="str">
        <f t="shared" si="20"/>
        <v/>
      </c>
      <c r="H323" t="str">
        <f t="shared" si="21"/>
        <v/>
      </c>
      <c r="I323" s="5" t="str">
        <f t="shared" si="22"/>
        <v/>
      </c>
      <c r="J323" t="str">
        <f t="shared" si="23"/>
        <v/>
      </c>
    </row>
    <row r="324" spans="1:10" x14ac:dyDescent="0.25">
      <c r="A324" t="str">
        <f>IF(Receipt!B324="","",Receipt!B324)</f>
        <v/>
      </c>
      <c r="B324" t="str">
        <f>IF(Receipt!C324="","",Receipt!C324)</f>
        <v/>
      </c>
      <c r="C324" t="str">
        <f>IF(Receipt!A324="","",Receipt!A324)</f>
        <v/>
      </c>
      <c r="D324" t="str">
        <f>IF(Receipt!G324&gt;0,Receipt!G324,IF(Receipt!E324="lb",16*Receipt!D324,IF(Receipt!E324="oz",Receipt!D324,"")))</f>
        <v/>
      </c>
      <c r="G324" t="str">
        <f t="shared" si="20"/>
        <v/>
      </c>
      <c r="H324" t="str">
        <f t="shared" si="21"/>
        <v/>
      </c>
      <c r="I324" s="5" t="str">
        <f t="shared" si="22"/>
        <v/>
      </c>
      <c r="J324" t="str">
        <f t="shared" si="23"/>
        <v/>
      </c>
    </row>
    <row r="325" spans="1:10" x14ac:dyDescent="0.25">
      <c r="A325" t="str">
        <f>IF(Receipt!B325="","",Receipt!B325)</f>
        <v/>
      </c>
      <c r="B325" t="str">
        <f>IF(Receipt!C325="","",Receipt!C325)</f>
        <v/>
      </c>
      <c r="C325" t="str">
        <f>IF(Receipt!A325="","",Receipt!A325)</f>
        <v/>
      </c>
      <c r="D325" t="str">
        <f>IF(Receipt!G325&gt;0,Receipt!G325,IF(Receipt!E325="lb",16*Receipt!D325,IF(Receipt!E325="oz",Receipt!D325,"")))</f>
        <v/>
      </c>
      <c r="G325" t="str">
        <f t="shared" si="20"/>
        <v/>
      </c>
      <c r="H325" t="str">
        <f t="shared" si="21"/>
        <v/>
      </c>
      <c r="I325" s="5" t="str">
        <f t="shared" si="22"/>
        <v/>
      </c>
      <c r="J325" t="str">
        <f t="shared" si="23"/>
        <v/>
      </c>
    </row>
    <row r="326" spans="1:10" x14ac:dyDescent="0.25">
      <c r="A326" t="str">
        <f>IF(Receipt!B326="","",Receipt!B326)</f>
        <v/>
      </c>
      <c r="B326" t="str">
        <f>IF(Receipt!C326="","",Receipt!C326)</f>
        <v/>
      </c>
      <c r="C326" t="str">
        <f>IF(Receipt!A326="","",Receipt!A326)</f>
        <v/>
      </c>
      <c r="D326" t="str">
        <f>IF(Receipt!G326&gt;0,Receipt!G326,IF(Receipt!E326="lb",16*Receipt!D326,IF(Receipt!E326="oz",Receipt!D326,"")))</f>
        <v/>
      </c>
      <c r="G326" t="str">
        <f t="shared" si="20"/>
        <v/>
      </c>
      <c r="H326" t="str">
        <f t="shared" si="21"/>
        <v/>
      </c>
      <c r="I326" s="5" t="str">
        <f t="shared" si="22"/>
        <v/>
      </c>
      <c r="J326" t="str">
        <f t="shared" si="23"/>
        <v/>
      </c>
    </row>
    <row r="327" spans="1:10" x14ac:dyDescent="0.25">
      <c r="A327" t="str">
        <f>IF(Receipt!B327="","",Receipt!B327)</f>
        <v/>
      </c>
      <c r="B327" t="str">
        <f>IF(Receipt!C327="","",Receipt!C327)</f>
        <v/>
      </c>
      <c r="C327" t="str">
        <f>IF(Receipt!A327="","",Receipt!A327)</f>
        <v/>
      </c>
      <c r="D327" t="str">
        <f>IF(Receipt!G327&gt;0,Receipt!G327,IF(Receipt!E327="lb",16*Receipt!D327,IF(Receipt!E327="oz",Receipt!D327,"")))</f>
        <v/>
      </c>
      <c r="G327" t="str">
        <f t="shared" si="20"/>
        <v/>
      </c>
      <c r="H327" t="str">
        <f t="shared" si="21"/>
        <v/>
      </c>
      <c r="I327" s="5" t="str">
        <f t="shared" si="22"/>
        <v/>
      </c>
      <c r="J327" t="str">
        <f t="shared" si="23"/>
        <v/>
      </c>
    </row>
    <row r="328" spans="1:10" x14ac:dyDescent="0.25">
      <c r="A328" t="str">
        <f>IF(Receipt!B328="","",Receipt!B328)</f>
        <v/>
      </c>
      <c r="B328" t="str">
        <f>IF(Receipt!C328="","",Receipt!C328)</f>
        <v/>
      </c>
      <c r="C328" t="str">
        <f>IF(Receipt!A328="","",Receipt!A328)</f>
        <v/>
      </c>
      <c r="D328" t="str">
        <f>IF(Receipt!G328&gt;0,Receipt!G328,IF(Receipt!E328="lb",16*Receipt!D328,IF(Receipt!E328="oz",Receipt!D328,"")))</f>
        <v/>
      </c>
      <c r="G328" t="str">
        <f t="shared" si="20"/>
        <v/>
      </c>
      <c r="H328" t="str">
        <f t="shared" si="21"/>
        <v/>
      </c>
      <c r="I328" s="5" t="str">
        <f t="shared" si="22"/>
        <v/>
      </c>
      <c r="J328" t="str">
        <f t="shared" si="23"/>
        <v/>
      </c>
    </row>
    <row r="329" spans="1:10" x14ac:dyDescent="0.25">
      <c r="A329" t="str">
        <f>IF(Receipt!B329="","",Receipt!B329)</f>
        <v/>
      </c>
      <c r="B329" t="str">
        <f>IF(Receipt!C329="","",Receipt!C329)</f>
        <v/>
      </c>
      <c r="C329" t="str">
        <f>IF(Receipt!A329="","",Receipt!A329)</f>
        <v/>
      </c>
      <c r="D329" t="str">
        <f>IF(Receipt!G329&gt;0,Receipt!G329,IF(Receipt!E329="lb",16*Receipt!D329,IF(Receipt!E329="oz",Receipt!D329,"")))</f>
        <v/>
      </c>
      <c r="G329" t="str">
        <f t="shared" si="20"/>
        <v/>
      </c>
      <c r="H329" t="str">
        <f t="shared" si="21"/>
        <v/>
      </c>
      <c r="I329" s="5" t="str">
        <f t="shared" si="22"/>
        <v/>
      </c>
      <c r="J329" t="str">
        <f t="shared" si="23"/>
        <v/>
      </c>
    </row>
    <row r="330" spans="1:10" x14ac:dyDescent="0.25">
      <c r="A330" t="str">
        <f>IF(Receipt!B330="","",Receipt!B330)</f>
        <v/>
      </c>
      <c r="B330" t="str">
        <f>IF(Receipt!C330="","",Receipt!C330)</f>
        <v/>
      </c>
      <c r="C330" t="str">
        <f>IF(Receipt!A330="","",Receipt!A330)</f>
        <v/>
      </c>
      <c r="D330" t="str">
        <f>IF(Receipt!G330&gt;0,Receipt!G330,IF(Receipt!E330="lb",16*Receipt!D330,IF(Receipt!E330="oz",Receipt!D330,"")))</f>
        <v/>
      </c>
      <c r="G330" t="str">
        <f t="shared" si="20"/>
        <v/>
      </c>
      <c r="H330" t="str">
        <f t="shared" si="21"/>
        <v/>
      </c>
      <c r="I330" s="5" t="str">
        <f t="shared" si="22"/>
        <v/>
      </c>
      <c r="J330" t="str">
        <f t="shared" si="23"/>
        <v/>
      </c>
    </row>
    <row r="331" spans="1:10" x14ac:dyDescent="0.25">
      <c r="A331" t="str">
        <f>IF(Receipt!B331="","",Receipt!B331)</f>
        <v/>
      </c>
      <c r="B331" t="str">
        <f>IF(Receipt!C331="","",Receipt!C331)</f>
        <v/>
      </c>
      <c r="C331" t="str">
        <f>IF(Receipt!A331="","",Receipt!A331)</f>
        <v/>
      </c>
      <c r="D331" t="str">
        <f>IF(Receipt!G331&gt;0,Receipt!G331,IF(Receipt!E331="lb",16*Receipt!D331,IF(Receipt!E331="oz",Receipt!D331,"")))</f>
        <v/>
      </c>
      <c r="G331" t="str">
        <f t="shared" si="20"/>
        <v/>
      </c>
      <c r="H331" t="str">
        <f t="shared" si="21"/>
        <v/>
      </c>
      <c r="I331" s="5" t="str">
        <f t="shared" si="22"/>
        <v/>
      </c>
      <c r="J331" t="str">
        <f t="shared" si="23"/>
        <v/>
      </c>
    </row>
    <row r="332" spans="1:10" x14ac:dyDescent="0.25">
      <c r="A332" t="str">
        <f>IF(Receipt!B332="","",Receipt!B332)</f>
        <v/>
      </c>
      <c r="B332" t="str">
        <f>IF(Receipt!C332="","",Receipt!C332)</f>
        <v/>
      </c>
      <c r="C332" t="str">
        <f>IF(Receipt!A332="","",Receipt!A332)</f>
        <v/>
      </c>
      <c r="D332" t="str">
        <f>IF(Receipt!G332&gt;0,Receipt!G332,IF(Receipt!E332="lb",16*Receipt!D332,IF(Receipt!E332="oz",Receipt!D332,"")))</f>
        <v/>
      </c>
      <c r="G332" t="str">
        <f t="shared" si="20"/>
        <v/>
      </c>
      <c r="H332" t="str">
        <f t="shared" si="21"/>
        <v/>
      </c>
      <c r="I332" s="5" t="str">
        <f t="shared" si="22"/>
        <v/>
      </c>
      <c r="J332" t="str">
        <f t="shared" si="23"/>
        <v/>
      </c>
    </row>
    <row r="333" spans="1:10" x14ac:dyDescent="0.25">
      <c r="A333" t="str">
        <f>IF(Receipt!B333="","",Receipt!B333)</f>
        <v/>
      </c>
      <c r="B333" t="str">
        <f>IF(Receipt!C333="","",Receipt!C333)</f>
        <v/>
      </c>
      <c r="C333" t="str">
        <f>IF(Receipt!A333="","",Receipt!A333)</f>
        <v/>
      </c>
      <c r="D333" t="str">
        <f>IF(Receipt!G333&gt;0,Receipt!G333,IF(Receipt!E333="lb",16*Receipt!D333,IF(Receipt!E333="oz",Receipt!D333,"")))</f>
        <v/>
      </c>
      <c r="G333" t="str">
        <f t="shared" si="20"/>
        <v/>
      </c>
      <c r="H333" t="str">
        <f t="shared" si="21"/>
        <v/>
      </c>
      <c r="I333" s="5" t="str">
        <f t="shared" si="22"/>
        <v/>
      </c>
      <c r="J333" t="str">
        <f t="shared" si="23"/>
        <v/>
      </c>
    </row>
    <row r="334" spans="1:10" x14ac:dyDescent="0.25">
      <c r="A334" t="str">
        <f>IF(Receipt!B334="","",Receipt!B334)</f>
        <v/>
      </c>
      <c r="B334" t="str">
        <f>IF(Receipt!C334="","",Receipt!C334)</f>
        <v/>
      </c>
      <c r="C334" t="str">
        <f>IF(Receipt!A334="","",Receipt!A334)</f>
        <v/>
      </c>
      <c r="D334" t="str">
        <f>IF(Receipt!G334&gt;0,Receipt!G334,IF(Receipt!E334="lb",16*Receipt!D334,IF(Receipt!E334="oz",Receipt!D334,"")))</f>
        <v/>
      </c>
      <c r="G334" t="str">
        <f t="shared" si="20"/>
        <v/>
      </c>
      <c r="H334" t="str">
        <f t="shared" si="21"/>
        <v/>
      </c>
      <c r="I334" s="5" t="str">
        <f t="shared" si="22"/>
        <v/>
      </c>
      <c r="J334" t="str">
        <f t="shared" si="23"/>
        <v/>
      </c>
    </row>
    <row r="335" spans="1:10" x14ac:dyDescent="0.25">
      <c r="A335" t="str">
        <f>IF(Receipt!B335="","",Receipt!B335)</f>
        <v/>
      </c>
      <c r="B335" t="str">
        <f>IF(Receipt!C335="","",Receipt!C335)</f>
        <v/>
      </c>
      <c r="C335" t="str">
        <f>IF(Receipt!A335="","",Receipt!A335)</f>
        <v/>
      </c>
      <c r="D335" t="str">
        <f>IF(Receipt!G335&gt;0,Receipt!G335,IF(Receipt!E335="lb",16*Receipt!D335,IF(Receipt!E335="oz",Receipt!D335,"")))</f>
        <v/>
      </c>
      <c r="G335" t="str">
        <f t="shared" si="20"/>
        <v/>
      </c>
      <c r="H335" t="str">
        <f t="shared" si="21"/>
        <v/>
      </c>
      <c r="I335" s="5" t="str">
        <f t="shared" si="22"/>
        <v/>
      </c>
      <c r="J335" t="str">
        <f t="shared" si="23"/>
        <v/>
      </c>
    </row>
    <row r="336" spans="1:10" x14ac:dyDescent="0.25">
      <c r="A336" t="str">
        <f>IF(Receipt!B336="","",Receipt!B336)</f>
        <v/>
      </c>
      <c r="B336" t="str">
        <f>IF(Receipt!C336="","",Receipt!C336)</f>
        <v/>
      </c>
      <c r="C336" t="str">
        <f>IF(Receipt!A336="","",Receipt!A336)</f>
        <v/>
      </c>
      <c r="D336" t="str">
        <f>IF(Receipt!G336&gt;0,Receipt!G336,IF(Receipt!E336="lb",16*Receipt!D336,IF(Receipt!E336="oz",Receipt!D336,"")))</f>
        <v/>
      </c>
      <c r="G336" t="str">
        <f t="shared" si="20"/>
        <v/>
      </c>
      <c r="H336" t="str">
        <f t="shared" si="21"/>
        <v/>
      </c>
      <c r="I336" s="5" t="str">
        <f t="shared" si="22"/>
        <v/>
      </c>
      <c r="J336" t="str">
        <f t="shared" si="23"/>
        <v/>
      </c>
    </row>
    <row r="337" spans="1:10" x14ac:dyDescent="0.25">
      <c r="A337" t="str">
        <f>IF(Receipt!B337="","",Receipt!B337)</f>
        <v/>
      </c>
      <c r="B337" t="str">
        <f>IF(Receipt!C337="","",Receipt!C337)</f>
        <v/>
      </c>
      <c r="C337" t="str">
        <f>IF(Receipt!A337="","",Receipt!A337)</f>
        <v/>
      </c>
      <c r="D337" t="str">
        <f>IF(Receipt!G337&gt;0,Receipt!G337,IF(Receipt!E337="lb",16*Receipt!D337,IF(Receipt!E337="oz",Receipt!D337,"")))</f>
        <v/>
      </c>
      <c r="G337" t="str">
        <f t="shared" si="20"/>
        <v/>
      </c>
      <c r="H337" t="str">
        <f t="shared" si="21"/>
        <v/>
      </c>
      <c r="I337" s="5" t="str">
        <f t="shared" si="22"/>
        <v/>
      </c>
      <c r="J337" t="str">
        <f t="shared" si="23"/>
        <v/>
      </c>
    </row>
    <row r="338" spans="1:10" x14ac:dyDescent="0.25">
      <c r="A338" t="str">
        <f>IF(Receipt!B338="","",Receipt!B338)</f>
        <v/>
      </c>
      <c r="B338" t="str">
        <f>IF(Receipt!C338="","",Receipt!C338)</f>
        <v/>
      </c>
      <c r="C338" t="str">
        <f>IF(Receipt!A338="","",Receipt!A338)</f>
        <v/>
      </c>
      <c r="D338" t="str">
        <f>IF(Receipt!G338&gt;0,Receipt!G338,IF(Receipt!E338="lb",16*Receipt!D338,IF(Receipt!E338="oz",Receipt!D338,"")))</f>
        <v/>
      </c>
      <c r="G338" t="str">
        <f t="shared" si="20"/>
        <v/>
      </c>
      <c r="H338" t="str">
        <f t="shared" si="21"/>
        <v/>
      </c>
      <c r="I338" s="5" t="str">
        <f t="shared" si="22"/>
        <v/>
      </c>
      <c r="J338" t="str">
        <f t="shared" si="23"/>
        <v/>
      </c>
    </row>
    <row r="339" spans="1:10" x14ac:dyDescent="0.25">
      <c r="A339" t="str">
        <f>IF(Receipt!B339="","",Receipt!B339)</f>
        <v/>
      </c>
      <c r="B339" t="str">
        <f>IF(Receipt!C339="","",Receipt!C339)</f>
        <v/>
      </c>
      <c r="C339" t="str">
        <f>IF(Receipt!A339="","",Receipt!A339)</f>
        <v/>
      </c>
      <c r="D339" t="str">
        <f>IF(Receipt!G339&gt;0,Receipt!G339,IF(Receipt!E339="lb",16*Receipt!D339,IF(Receipt!E339="oz",Receipt!D339,"")))</f>
        <v/>
      </c>
      <c r="G339" t="str">
        <f t="shared" si="20"/>
        <v/>
      </c>
      <c r="H339" t="str">
        <f t="shared" si="21"/>
        <v/>
      </c>
      <c r="I339" s="5" t="str">
        <f t="shared" si="22"/>
        <v/>
      </c>
      <c r="J339" t="str">
        <f t="shared" si="23"/>
        <v/>
      </c>
    </row>
    <row r="340" spans="1:10" x14ac:dyDescent="0.25">
      <c r="A340" t="str">
        <f>IF(Receipt!B340="","",Receipt!B340)</f>
        <v/>
      </c>
      <c r="B340" t="str">
        <f>IF(Receipt!C340="","",Receipt!C340)</f>
        <v/>
      </c>
      <c r="C340" t="str">
        <f>IF(Receipt!A340="","",Receipt!A340)</f>
        <v/>
      </c>
      <c r="D340" t="str">
        <f>IF(Receipt!G340&gt;0,Receipt!G340,IF(Receipt!E340="lb",16*Receipt!D340,IF(Receipt!E340="oz",Receipt!D340,"")))</f>
        <v/>
      </c>
      <c r="G340" t="str">
        <f t="shared" si="20"/>
        <v/>
      </c>
      <c r="H340" t="str">
        <f t="shared" si="21"/>
        <v/>
      </c>
      <c r="I340" s="5" t="str">
        <f t="shared" si="22"/>
        <v/>
      </c>
      <c r="J340" t="str">
        <f t="shared" si="23"/>
        <v/>
      </c>
    </row>
    <row r="341" spans="1:10" x14ac:dyDescent="0.25">
      <c r="A341" t="str">
        <f>IF(Receipt!B341="","",Receipt!B341)</f>
        <v/>
      </c>
      <c r="B341" t="str">
        <f>IF(Receipt!C341="","",Receipt!C341)</f>
        <v/>
      </c>
      <c r="C341" t="str">
        <f>IF(Receipt!A341="","",Receipt!A341)</f>
        <v/>
      </c>
      <c r="D341" t="str">
        <f>IF(Receipt!G341&gt;0,Receipt!G341,IF(Receipt!E341="lb",16*Receipt!D341,IF(Receipt!E341="oz",Receipt!D341,"")))</f>
        <v/>
      </c>
      <c r="G341" t="str">
        <f t="shared" si="20"/>
        <v/>
      </c>
      <c r="H341" t="str">
        <f t="shared" si="21"/>
        <v/>
      </c>
      <c r="I341" s="5" t="str">
        <f t="shared" si="22"/>
        <v/>
      </c>
      <c r="J341" t="str">
        <f t="shared" si="23"/>
        <v/>
      </c>
    </row>
    <row r="342" spans="1:10" x14ac:dyDescent="0.25">
      <c r="A342" t="str">
        <f>IF(Receipt!B342="","",Receipt!B342)</f>
        <v/>
      </c>
      <c r="B342" t="str">
        <f>IF(Receipt!C342="","",Receipt!C342)</f>
        <v/>
      </c>
      <c r="C342" t="str">
        <f>IF(Receipt!A342="","",Receipt!A342)</f>
        <v/>
      </c>
      <c r="D342" t="str">
        <f>IF(Receipt!G342&gt;0,Receipt!G342,IF(Receipt!E342="lb",16*Receipt!D342,IF(Receipt!E342="oz",Receipt!D342,"")))</f>
        <v/>
      </c>
      <c r="G342" t="str">
        <f t="shared" si="20"/>
        <v/>
      </c>
      <c r="H342" t="str">
        <f t="shared" si="21"/>
        <v/>
      </c>
      <c r="I342" s="5" t="str">
        <f t="shared" si="22"/>
        <v/>
      </c>
      <c r="J342" t="str">
        <f t="shared" si="23"/>
        <v/>
      </c>
    </row>
    <row r="343" spans="1:10" x14ac:dyDescent="0.25">
      <c r="A343" t="str">
        <f>IF(Receipt!B343="","",Receipt!B343)</f>
        <v/>
      </c>
      <c r="B343" t="str">
        <f>IF(Receipt!C343="","",Receipt!C343)</f>
        <v/>
      </c>
      <c r="C343" t="str">
        <f>IF(Receipt!A343="","",Receipt!A343)</f>
        <v/>
      </c>
      <c r="D343" t="str">
        <f>IF(Receipt!G343&gt;0,Receipt!G343,IF(Receipt!E343="lb",16*Receipt!D343,IF(Receipt!E343="oz",Receipt!D343,"")))</f>
        <v/>
      </c>
      <c r="G343" t="str">
        <f t="shared" si="20"/>
        <v/>
      </c>
      <c r="H343" t="str">
        <f t="shared" si="21"/>
        <v/>
      </c>
      <c r="I343" s="5" t="str">
        <f t="shared" si="22"/>
        <v/>
      </c>
      <c r="J343" t="str">
        <f t="shared" si="23"/>
        <v/>
      </c>
    </row>
    <row r="344" spans="1:10" x14ac:dyDescent="0.25">
      <c r="A344" t="str">
        <f>IF(Receipt!B344="","",Receipt!B344)</f>
        <v/>
      </c>
      <c r="B344" t="str">
        <f>IF(Receipt!C344="","",Receipt!C344)</f>
        <v/>
      </c>
      <c r="C344" t="str">
        <f>IF(Receipt!A344="","",Receipt!A344)</f>
        <v/>
      </c>
      <c r="D344" t="str">
        <f>IF(Receipt!G344&gt;0,Receipt!G344,IF(Receipt!E344="lb",16*Receipt!D344,IF(Receipt!E344="oz",Receipt!D344,"")))</f>
        <v/>
      </c>
      <c r="G344" t="str">
        <f t="shared" si="20"/>
        <v/>
      </c>
      <c r="H344" t="str">
        <f t="shared" si="21"/>
        <v/>
      </c>
      <c r="I344" s="5" t="str">
        <f t="shared" si="22"/>
        <v/>
      </c>
      <c r="J344" t="str">
        <f t="shared" si="23"/>
        <v/>
      </c>
    </row>
    <row r="345" spans="1:10" x14ac:dyDescent="0.25">
      <c r="A345" t="str">
        <f>IF(Receipt!B345="","",Receipt!B345)</f>
        <v/>
      </c>
      <c r="B345" t="str">
        <f>IF(Receipt!C345="","",Receipt!C345)</f>
        <v/>
      </c>
      <c r="C345" t="str">
        <f>IF(Receipt!A345="","",Receipt!A345)</f>
        <v/>
      </c>
      <c r="D345" t="str">
        <f>IF(Receipt!G345&gt;0,Receipt!G345,IF(Receipt!E345="lb",16*Receipt!D345,IF(Receipt!E345="oz",Receipt!D345,"")))</f>
        <v/>
      </c>
      <c r="G345" t="str">
        <f t="shared" si="20"/>
        <v/>
      </c>
      <c r="H345" t="str">
        <f t="shared" si="21"/>
        <v/>
      </c>
      <c r="I345" s="5" t="str">
        <f t="shared" si="22"/>
        <v/>
      </c>
      <c r="J345" t="str">
        <f t="shared" si="23"/>
        <v/>
      </c>
    </row>
    <row r="346" spans="1:10" x14ac:dyDescent="0.25">
      <c r="A346" t="str">
        <f>IF(Receipt!B346="","",Receipt!B346)</f>
        <v/>
      </c>
      <c r="B346" t="str">
        <f>IF(Receipt!C346="","",Receipt!C346)</f>
        <v/>
      </c>
      <c r="C346" t="str">
        <f>IF(Receipt!A346="","",Receipt!A346)</f>
        <v/>
      </c>
      <c r="D346" t="str">
        <f>IF(Receipt!G346&gt;0,Receipt!G346,IF(Receipt!E346="lb",16*Receipt!D346,IF(Receipt!E346="oz",Receipt!D346,"")))</f>
        <v/>
      </c>
      <c r="G346" t="str">
        <f t="shared" si="20"/>
        <v/>
      </c>
      <c r="H346" t="str">
        <f t="shared" si="21"/>
        <v/>
      </c>
      <c r="I346" s="5" t="str">
        <f t="shared" si="22"/>
        <v/>
      </c>
      <c r="J346" t="str">
        <f t="shared" si="23"/>
        <v/>
      </c>
    </row>
    <row r="347" spans="1:10" x14ac:dyDescent="0.25">
      <c r="A347" t="str">
        <f>IF(Receipt!B347="","",Receipt!B347)</f>
        <v/>
      </c>
      <c r="B347" t="str">
        <f>IF(Receipt!C347="","",Receipt!C347)</f>
        <v/>
      </c>
      <c r="C347" t="str">
        <f>IF(Receipt!A347="","",Receipt!A347)</f>
        <v/>
      </c>
      <c r="D347" t="str">
        <f>IF(Receipt!G347&gt;0,Receipt!G347,IF(Receipt!E347="lb",16*Receipt!D347,IF(Receipt!E347="oz",Receipt!D347,"")))</f>
        <v/>
      </c>
      <c r="G347" t="str">
        <f t="shared" si="20"/>
        <v/>
      </c>
      <c r="H347" t="str">
        <f t="shared" si="21"/>
        <v/>
      </c>
      <c r="I347" s="5" t="str">
        <f t="shared" si="22"/>
        <v/>
      </c>
      <c r="J347" t="str">
        <f t="shared" si="23"/>
        <v/>
      </c>
    </row>
    <row r="348" spans="1:10" x14ac:dyDescent="0.25">
      <c r="A348" t="str">
        <f>IF(Receipt!B348="","",Receipt!B348)</f>
        <v/>
      </c>
      <c r="B348" t="str">
        <f>IF(Receipt!C348="","",Receipt!C348)</f>
        <v/>
      </c>
      <c r="C348" t="str">
        <f>IF(Receipt!A348="","",Receipt!A348)</f>
        <v/>
      </c>
      <c r="D348" t="str">
        <f>IF(Receipt!G348&gt;0,Receipt!G348,IF(Receipt!E348="lb",16*Receipt!D348,IF(Receipt!E348="oz",Receipt!D348,"")))</f>
        <v/>
      </c>
      <c r="G348" t="str">
        <f t="shared" si="20"/>
        <v/>
      </c>
      <c r="H348" t="str">
        <f t="shared" si="21"/>
        <v/>
      </c>
      <c r="I348" s="5" t="str">
        <f t="shared" si="22"/>
        <v/>
      </c>
      <c r="J348" t="str">
        <f t="shared" si="23"/>
        <v/>
      </c>
    </row>
    <row r="349" spans="1:10" x14ac:dyDescent="0.25">
      <c r="A349" t="str">
        <f>IF(Receipt!B349="","",Receipt!B349)</f>
        <v/>
      </c>
      <c r="B349" t="str">
        <f>IF(Receipt!C349="","",Receipt!C349)</f>
        <v/>
      </c>
      <c r="C349" t="str">
        <f>IF(Receipt!A349="","",Receipt!A349)</f>
        <v/>
      </c>
      <c r="D349" t="str">
        <f>IF(Receipt!G349&gt;0,Receipt!G349,IF(Receipt!E349="lb",16*Receipt!D349,IF(Receipt!E349="oz",Receipt!D349,"")))</f>
        <v/>
      </c>
      <c r="G349" t="str">
        <f t="shared" si="20"/>
        <v/>
      </c>
      <c r="H349" t="str">
        <f t="shared" si="21"/>
        <v/>
      </c>
      <c r="I349" s="5" t="str">
        <f t="shared" si="22"/>
        <v/>
      </c>
      <c r="J349" t="str">
        <f t="shared" si="23"/>
        <v/>
      </c>
    </row>
    <row r="350" spans="1:10" x14ac:dyDescent="0.25">
      <c r="A350" t="str">
        <f>IF(Receipt!B350="","",Receipt!B350)</f>
        <v/>
      </c>
      <c r="B350" t="str">
        <f>IF(Receipt!C350="","",Receipt!C350)</f>
        <v/>
      </c>
      <c r="C350" t="str">
        <f>IF(Receipt!A350="","",Receipt!A350)</f>
        <v/>
      </c>
      <c r="D350" t="str">
        <f>IF(Receipt!G350&gt;0,Receipt!G350,IF(Receipt!E350="lb",16*Receipt!D350,IF(Receipt!E350="oz",Receipt!D350,"")))</f>
        <v/>
      </c>
      <c r="G350" t="str">
        <f t="shared" si="20"/>
        <v/>
      </c>
      <c r="H350" t="str">
        <f t="shared" si="21"/>
        <v/>
      </c>
      <c r="I350" s="5" t="str">
        <f t="shared" si="22"/>
        <v/>
      </c>
      <c r="J350" t="str">
        <f t="shared" si="23"/>
        <v/>
      </c>
    </row>
    <row r="351" spans="1:10" x14ac:dyDescent="0.25">
      <c r="A351" t="str">
        <f>IF(Receipt!B351="","",Receipt!B351)</f>
        <v/>
      </c>
      <c r="B351" t="str">
        <f>IF(Receipt!C351="","",Receipt!C351)</f>
        <v/>
      </c>
      <c r="C351" t="str">
        <f>IF(Receipt!A351="","",Receipt!A351)</f>
        <v/>
      </c>
      <c r="D351" t="str">
        <f>IF(Receipt!G351&gt;0,Receipt!G351,IF(Receipt!E351="lb",16*Receipt!D351,IF(Receipt!E351="oz",Receipt!D351,"")))</f>
        <v/>
      </c>
      <c r="G351" t="str">
        <f t="shared" si="20"/>
        <v/>
      </c>
      <c r="H351" t="str">
        <f t="shared" si="21"/>
        <v/>
      </c>
      <c r="I351" s="5" t="str">
        <f t="shared" si="22"/>
        <v/>
      </c>
      <c r="J351" t="str">
        <f t="shared" si="23"/>
        <v/>
      </c>
    </row>
    <row r="352" spans="1:10" x14ac:dyDescent="0.25">
      <c r="A352" t="str">
        <f>IF(Receipt!B352="","",Receipt!B352)</f>
        <v/>
      </c>
      <c r="B352" t="str">
        <f>IF(Receipt!C352="","",Receipt!C352)</f>
        <v/>
      </c>
      <c r="C352" t="str">
        <f>IF(Receipt!A352="","",Receipt!A352)</f>
        <v/>
      </c>
      <c r="D352" t="str">
        <f>IF(Receipt!G352&gt;0,Receipt!G352,IF(Receipt!E352="lb",16*Receipt!D352,IF(Receipt!E352="oz",Receipt!D352,"")))</f>
        <v/>
      </c>
      <c r="G352" t="str">
        <f t="shared" si="20"/>
        <v/>
      </c>
      <c r="H352" t="str">
        <f t="shared" si="21"/>
        <v/>
      </c>
      <c r="I352" s="5" t="str">
        <f t="shared" si="22"/>
        <v/>
      </c>
      <c r="J352" t="str">
        <f t="shared" si="23"/>
        <v/>
      </c>
    </row>
    <row r="353" spans="1:10" x14ac:dyDescent="0.25">
      <c r="A353" t="str">
        <f>IF(Receipt!B353="","",Receipt!B353)</f>
        <v/>
      </c>
      <c r="B353" t="str">
        <f>IF(Receipt!C353="","",Receipt!C353)</f>
        <v/>
      </c>
      <c r="C353" t="str">
        <f>IF(Receipt!A353="","",Receipt!A353)</f>
        <v/>
      </c>
      <c r="D353" t="str">
        <f>IF(Receipt!G353&gt;0,Receipt!G353,IF(Receipt!E353="lb",16*Receipt!D353,IF(Receipt!E353="oz",Receipt!D353,"")))</f>
        <v/>
      </c>
      <c r="G353" t="str">
        <f t="shared" si="20"/>
        <v/>
      </c>
      <c r="H353" t="str">
        <f t="shared" si="21"/>
        <v/>
      </c>
      <c r="I353" s="5" t="str">
        <f t="shared" si="22"/>
        <v/>
      </c>
      <c r="J353" t="str">
        <f t="shared" si="23"/>
        <v/>
      </c>
    </row>
    <row r="354" spans="1:10" x14ac:dyDescent="0.25">
      <c r="A354" t="str">
        <f>IF(Receipt!B354="","",Receipt!B354)</f>
        <v/>
      </c>
      <c r="B354" t="str">
        <f>IF(Receipt!C354="","",Receipt!C354)</f>
        <v/>
      </c>
      <c r="C354" t="str">
        <f>IF(Receipt!A354="","",Receipt!A354)</f>
        <v/>
      </c>
      <c r="D354" t="str">
        <f>IF(Receipt!G354&gt;0,Receipt!G354,IF(Receipt!E354="lb",16*Receipt!D354,IF(Receipt!E354="oz",Receipt!D354,"")))</f>
        <v/>
      </c>
      <c r="G354" t="str">
        <f t="shared" si="20"/>
        <v/>
      </c>
      <c r="H354" t="str">
        <f t="shared" si="21"/>
        <v/>
      </c>
      <c r="I354" s="5" t="str">
        <f t="shared" si="22"/>
        <v/>
      </c>
      <c r="J354" t="str">
        <f t="shared" si="23"/>
        <v/>
      </c>
    </row>
    <row r="355" spans="1:10" x14ac:dyDescent="0.25">
      <c r="A355" t="str">
        <f>IF(Receipt!B355="","",Receipt!B355)</f>
        <v/>
      </c>
      <c r="B355" t="str">
        <f>IF(Receipt!C355="","",Receipt!C355)</f>
        <v/>
      </c>
      <c r="C355" t="str">
        <f>IF(Receipt!A355="","",Receipt!A355)</f>
        <v/>
      </c>
      <c r="D355" t="str">
        <f>IF(Receipt!G355&gt;0,Receipt!G355,IF(Receipt!E355="lb",16*Receipt!D355,IF(Receipt!E355="oz",Receipt!D355,"")))</f>
        <v/>
      </c>
      <c r="G355" t="str">
        <f t="shared" si="20"/>
        <v/>
      </c>
      <c r="H355" t="str">
        <f t="shared" si="21"/>
        <v/>
      </c>
      <c r="I355" s="5" t="str">
        <f t="shared" si="22"/>
        <v/>
      </c>
      <c r="J355" t="str">
        <f t="shared" si="23"/>
        <v/>
      </c>
    </row>
    <row r="356" spans="1:10" x14ac:dyDescent="0.25">
      <c r="A356" t="str">
        <f>IF(Receipt!B356="","",Receipt!B356)</f>
        <v/>
      </c>
      <c r="B356" t="str">
        <f>IF(Receipt!C356="","",Receipt!C356)</f>
        <v/>
      </c>
      <c r="C356" t="str">
        <f>IF(Receipt!A356="","",Receipt!A356)</f>
        <v/>
      </c>
      <c r="D356" t="str">
        <f>IF(Receipt!G356&gt;0,Receipt!G356,IF(Receipt!E356="lb",16*Receipt!D356,IF(Receipt!E356="oz",Receipt!D356,"")))</f>
        <v/>
      </c>
      <c r="G356" t="str">
        <f t="shared" si="20"/>
        <v/>
      </c>
      <c r="H356" t="str">
        <f t="shared" si="21"/>
        <v/>
      </c>
      <c r="I356" s="5" t="str">
        <f t="shared" si="22"/>
        <v/>
      </c>
      <c r="J356" t="str">
        <f t="shared" si="23"/>
        <v/>
      </c>
    </row>
    <row r="357" spans="1:10" x14ac:dyDescent="0.25">
      <c r="A357" t="str">
        <f>IF(Receipt!B357="","",Receipt!B357)</f>
        <v/>
      </c>
      <c r="B357" t="str">
        <f>IF(Receipt!C357="","",Receipt!C357)</f>
        <v/>
      </c>
      <c r="C357" t="str">
        <f>IF(Receipt!A357="","",Receipt!A357)</f>
        <v/>
      </c>
      <c r="D357" t="str">
        <f>IF(Receipt!G357&gt;0,Receipt!G357,IF(Receipt!E357="lb",16*Receipt!D357,IF(Receipt!E357="oz",Receipt!D357,"")))</f>
        <v/>
      </c>
      <c r="G357" t="str">
        <f t="shared" si="20"/>
        <v/>
      </c>
      <c r="H357" t="str">
        <f t="shared" si="21"/>
        <v/>
      </c>
      <c r="I357" s="5" t="str">
        <f t="shared" si="22"/>
        <v/>
      </c>
      <c r="J357" t="str">
        <f t="shared" si="23"/>
        <v/>
      </c>
    </row>
    <row r="358" spans="1:10" x14ac:dyDescent="0.25">
      <c r="A358" t="str">
        <f>IF(Receipt!B358="","",Receipt!B358)</f>
        <v/>
      </c>
      <c r="B358" t="str">
        <f>IF(Receipt!C358="","",Receipt!C358)</f>
        <v/>
      </c>
      <c r="C358" t="str">
        <f>IF(Receipt!A358="","",Receipt!A358)</f>
        <v/>
      </c>
      <c r="D358" t="str">
        <f>IF(Receipt!G358&gt;0,Receipt!G358,IF(Receipt!E358="lb",16*Receipt!D358,IF(Receipt!E358="oz",Receipt!D358,"")))</f>
        <v/>
      </c>
      <c r="G358" t="str">
        <f t="shared" si="20"/>
        <v/>
      </c>
      <c r="H358" t="str">
        <f t="shared" si="21"/>
        <v/>
      </c>
      <c r="I358" s="5" t="str">
        <f t="shared" si="22"/>
        <v/>
      </c>
      <c r="J358" t="str">
        <f t="shared" si="23"/>
        <v/>
      </c>
    </row>
    <row r="359" spans="1:10" x14ac:dyDescent="0.25">
      <c r="A359" t="str">
        <f>IF(Receipt!B359="","",Receipt!B359)</f>
        <v/>
      </c>
      <c r="B359" t="str">
        <f>IF(Receipt!C359="","",Receipt!C359)</f>
        <v/>
      </c>
      <c r="C359" t="str">
        <f>IF(Receipt!A359="","",Receipt!A359)</f>
        <v/>
      </c>
      <c r="D359" t="str">
        <f>IF(Receipt!G359&gt;0,Receipt!G359,IF(Receipt!E359="lb",16*Receipt!D359,IF(Receipt!E359="oz",Receipt!D359,"")))</f>
        <v/>
      </c>
      <c r="G359" t="str">
        <f t="shared" si="20"/>
        <v/>
      </c>
      <c r="H359" t="str">
        <f t="shared" si="21"/>
        <v/>
      </c>
      <c r="I359" s="5" t="str">
        <f t="shared" si="22"/>
        <v/>
      </c>
      <c r="J359" t="str">
        <f t="shared" si="23"/>
        <v/>
      </c>
    </row>
    <row r="360" spans="1:10" x14ac:dyDescent="0.25">
      <c r="A360" t="str">
        <f>IF(Receipt!B360="","",Receipt!B360)</f>
        <v/>
      </c>
      <c r="B360" t="str">
        <f>IF(Receipt!C360="","",Receipt!C360)</f>
        <v/>
      </c>
      <c r="C360" t="str">
        <f>IF(Receipt!A360="","",Receipt!A360)</f>
        <v/>
      </c>
      <c r="D360" t="str">
        <f>IF(Receipt!G360&gt;0,Receipt!G360,IF(Receipt!E360="lb",16*Receipt!D360,IF(Receipt!E360="oz",Receipt!D360,"")))</f>
        <v/>
      </c>
      <c r="G360" t="str">
        <f t="shared" si="20"/>
        <v/>
      </c>
      <c r="H360" t="str">
        <f t="shared" si="21"/>
        <v/>
      </c>
      <c r="I360" s="5" t="str">
        <f t="shared" si="22"/>
        <v/>
      </c>
      <c r="J360" t="str">
        <f t="shared" si="23"/>
        <v/>
      </c>
    </row>
    <row r="361" spans="1:10" x14ac:dyDescent="0.25">
      <c r="A361" t="str">
        <f>IF(Receipt!B361="","",Receipt!B361)</f>
        <v/>
      </c>
      <c r="B361" t="str">
        <f>IF(Receipt!C361="","",Receipt!C361)</f>
        <v/>
      </c>
      <c r="C361" t="str">
        <f>IF(Receipt!A361="","",Receipt!A361)</f>
        <v/>
      </c>
      <c r="D361" t="str">
        <f>IF(Receipt!G361&gt;0,Receipt!G361,IF(Receipt!E361="lb",16*Receipt!D361,IF(Receipt!E361="oz",Receipt!D361,"")))</f>
        <v/>
      </c>
      <c r="G361" t="str">
        <f t="shared" si="20"/>
        <v/>
      </c>
      <c r="H361" t="str">
        <f t="shared" si="21"/>
        <v/>
      </c>
      <c r="I361" s="5" t="str">
        <f t="shared" si="22"/>
        <v/>
      </c>
      <c r="J361" t="str">
        <f t="shared" si="23"/>
        <v/>
      </c>
    </row>
    <row r="362" spans="1:10" x14ac:dyDescent="0.25">
      <c r="A362" t="str">
        <f>IF(Receipt!B362="","",Receipt!B362)</f>
        <v/>
      </c>
      <c r="B362" t="str">
        <f>IF(Receipt!C362="","",Receipt!C362)</f>
        <v/>
      </c>
      <c r="C362" t="str">
        <f>IF(Receipt!A362="","",Receipt!A362)</f>
        <v/>
      </c>
      <c r="D362" t="str">
        <f>IF(Receipt!G362&gt;0,Receipt!G362,IF(Receipt!E362="lb",16*Receipt!D362,IF(Receipt!E362="oz",Receipt!D362,"")))</f>
        <v/>
      </c>
      <c r="G362" t="str">
        <f t="shared" si="20"/>
        <v/>
      </c>
      <c r="H362" t="str">
        <f t="shared" si="21"/>
        <v/>
      </c>
      <c r="I362" s="5" t="str">
        <f t="shared" si="22"/>
        <v/>
      </c>
      <c r="J362" t="str">
        <f t="shared" si="23"/>
        <v/>
      </c>
    </row>
    <row r="363" spans="1:10" x14ac:dyDescent="0.25">
      <c r="A363" t="str">
        <f>IF(Receipt!B363="","",Receipt!B363)</f>
        <v/>
      </c>
      <c r="B363" t="str">
        <f>IF(Receipt!C363="","",Receipt!C363)</f>
        <v/>
      </c>
      <c r="C363" t="str">
        <f>IF(Receipt!A363="","",Receipt!A363)</f>
        <v/>
      </c>
      <c r="D363" t="str">
        <f>IF(Receipt!G363&gt;0,Receipt!G363,IF(Receipt!E363="lb",16*Receipt!D363,IF(Receipt!E363="oz",Receipt!D363,"")))</f>
        <v/>
      </c>
      <c r="G363" t="str">
        <f t="shared" si="20"/>
        <v/>
      </c>
      <c r="H363" t="str">
        <f t="shared" si="21"/>
        <v/>
      </c>
      <c r="I363" s="5" t="str">
        <f t="shared" si="22"/>
        <v/>
      </c>
      <c r="J363" t="str">
        <f t="shared" si="23"/>
        <v/>
      </c>
    </row>
    <row r="364" spans="1:10" x14ac:dyDescent="0.25">
      <c r="A364" t="str">
        <f>IF(Receipt!B364="","",Receipt!B364)</f>
        <v/>
      </c>
      <c r="B364" t="str">
        <f>IF(Receipt!C364="","",Receipt!C364)</f>
        <v/>
      </c>
      <c r="C364" t="str">
        <f>IF(Receipt!A364="","",Receipt!A364)</f>
        <v/>
      </c>
      <c r="D364" t="str">
        <f>IF(Receipt!G364&gt;0,Receipt!G364,IF(Receipt!E364="lb",16*Receipt!D364,IF(Receipt!E364="oz",Receipt!D364,"")))</f>
        <v/>
      </c>
      <c r="G364" t="str">
        <f t="shared" si="20"/>
        <v/>
      </c>
      <c r="H364" t="str">
        <f t="shared" si="21"/>
        <v/>
      </c>
      <c r="I364" s="5" t="str">
        <f t="shared" si="22"/>
        <v/>
      </c>
      <c r="J364" t="str">
        <f t="shared" si="23"/>
        <v/>
      </c>
    </row>
    <row r="365" spans="1:10" x14ac:dyDescent="0.25">
      <c r="A365" t="str">
        <f>IF(Receipt!B365="","",Receipt!B365)</f>
        <v/>
      </c>
      <c r="B365" t="str">
        <f>IF(Receipt!C365="","",Receipt!C365)</f>
        <v/>
      </c>
      <c r="C365" t="str">
        <f>IF(Receipt!A365="","",Receipt!A365)</f>
        <v/>
      </c>
      <c r="D365" t="str">
        <f>IF(Receipt!G365&gt;0,Receipt!G365,IF(Receipt!E365="lb",16*Receipt!D365,IF(Receipt!E365="oz",Receipt!D365,"")))</f>
        <v/>
      </c>
      <c r="G365" t="str">
        <f t="shared" si="20"/>
        <v/>
      </c>
      <c r="H365" t="str">
        <f t="shared" si="21"/>
        <v/>
      </c>
      <c r="I365" s="5" t="str">
        <f t="shared" si="22"/>
        <v/>
      </c>
      <c r="J365" t="str">
        <f t="shared" si="23"/>
        <v/>
      </c>
    </row>
    <row r="366" spans="1:10" x14ac:dyDescent="0.25">
      <c r="A366" t="str">
        <f>IF(Receipt!B366="","",Receipt!B366)</f>
        <v/>
      </c>
      <c r="B366" t="str">
        <f>IF(Receipt!C366="","",Receipt!C366)</f>
        <v/>
      </c>
      <c r="C366" t="str">
        <f>IF(Receipt!A366="","",Receipt!A366)</f>
        <v/>
      </c>
      <c r="D366" t="str">
        <f>IF(Receipt!G366&gt;0,Receipt!G366,IF(Receipt!E366="lb",16*Receipt!D366,IF(Receipt!E366="oz",Receipt!D366,"")))</f>
        <v/>
      </c>
      <c r="G366" t="str">
        <f t="shared" si="20"/>
        <v/>
      </c>
      <c r="H366" t="str">
        <f t="shared" si="21"/>
        <v/>
      </c>
      <c r="I366" s="5" t="str">
        <f t="shared" si="22"/>
        <v/>
      </c>
      <c r="J366" t="str">
        <f t="shared" si="23"/>
        <v/>
      </c>
    </row>
    <row r="367" spans="1:10" x14ac:dyDescent="0.25">
      <c r="A367" t="str">
        <f>IF(Receipt!B367="","",Receipt!B367)</f>
        <v/>
      </c>
      <c r="B367" t="str">
        <f>IF(Receipt!C367="","",Receipt!C367)</f>
        <v/>
      </c>
      <c r="C367" t="str">
        <f>IF(Receipt!A367="","",Receipt!A367)</f>
        <v/>
      </c>
      <c r="D367" t="str">
        <f>IF(Receipt!G367&gt;0,Receipt!G367,IF(Receipt!E367="lb",16*Receipt!D367,IF(Receipt!E367="oz",Receipt!D367,"")))</f>
        <v/>
      </c>
      <c r="G367" t="str">
        <f t="shared" si="20"/>
        <v/>
      </c>
      <c r="H367" t="str">
        <f t="shared" si="21"/>
        <v/>
      </c>
      <c r="I367" s="5" t="str">
        <f t="shared" si="22"/>
        <v/>
      </c>
      <c r="J367" t="str">
        <f t="shared" si="23"/>
        <v/>
      </c>
    </row>
    <row r="368" spans="1:10" x14ac:dyDescent="0.25">
      <c r="A368" t="str">
        <f>IF(Receipt!B368="","",Receipt!B368)</f>
        <v/>
      </c>
      <c r="B368" t="str">
        <f>IF(Receipt!C368="","",Receipt!C368)</f>
        <v/>
      </c>
      <c r="C368" t="str">
        <f>IF(Receipt!A368="","",Receipt!A368)</f>
        <v/>
      </c>
      <c r="D368" t="str">
        <f>IF(Receipt!G368&gt;0,Receipt!G368,IF(Receipt!E368="lb",16*Receipt!D368,IF(Receipt!E368="oz",Receipt!D368,"")))</f>
        <v/>
      </c>
      <c r="G368" t="str">
        <f t="shared" si="20"/>
        <v/>
      </c>
      <c r="H368" t="str">
        <f t="shared" si="21"/>
        <v/>
      </c>
      <c r="I368" s="5" t="str">
        <f t="shared" si="22"/>
        <v/>
      </c>
      <c r="J368" t="str">
        <f t="shared" si="23"/>
        <v/>
      </c>
    </row>
    <row r="369" spans="1:10" x14ac:dyDescent="0.25">
      <c r="A369" t="str">
        <f>IF(Receipt!B369="","",Receipt!B369)</f>
        <v/>
      </c>
      <c r="B369" t="str">
        <f>IF(Receipt!C369="","",Receipt!C369)</f>
        <v/>
      </c>
      <c r="C369" t="str">
        <f>IF(Receipt!A369="","",Receipt!A369)</f>
        <v/>
      </c>
      <c r="D369" t="str">
        <f>IF(Receipt!G369&gt;0,Receipt!G369,IF(Receipt!E369="lb",16*Receipt!D369,IF(Receipt!E369="oz",Receipt!D369,"")))</f>
        <v/>
      </c>
      <c r="G369" t="str">
        <f t="shared" si="20"/>
        <v/>
      </c>
      <c r="H369" t="str">
        <f t="shared" si="21"/>
        <v/>
      </c>
      <c r="I369" s="5" t="str">
        <f t="shared" si="22"/>
        <v/>
      </c>
      <c r="J369" t="str">
        <f t="shared" si="23"/>
        <v/>
      </c>
    </row>
    <row r="370" spans="1:10" x14ac:dyDescent="0.25">
      <c r="A370" t="str">
        <f>IF(Receipt!B370="","",Receipt!B370)</f>
        <v/>
      </c>
      <c r="B370" t="str">
        <f>IF(Receipt!C370="","",Receipt!C370)</f>
        <v/>
      </c>
      <c r="C370" t="str">
        <f>IF(Receipt!A370="","",Receipt!A370)</f>
        <v/>
      </c>
      <c r="D370" t="str">
        <f>IF(Receipt!G370&gt;0,Receipt!G370,IF(Receipt!E370="lb",16*Receipt!D370,IF(Receipt!E370="oz",Receipt!D370,"")))</f>
        <v/>
      </c>
      <c r="G370" t="str">
        <f t="shared" si="20"/>
        <v/>
      </c>
      <c r="H370" t="str">
        <f t="shared" si="21"/>
        <v/>
      </c>
      <c r="I370" s="5" t="str">
        <f t="shared" si="22"/>
        <v/>
      </c>
      <c r="J370" t="str">
        <f t="shared" si="23"/>
        <v/>
      </c>
    </row>
    <row r="371" spans="1:10" x14ac:dyDescent="0.25">
      <c r="A371" t="str">
        <f>IF(Receipt!B371="","",Receipt!B371)</f>
        <v/>
      </c>
      <c r="B371" t="str">
        <f>IF(Receipt!C371="","",Receipt!C371)</f>
        <v/>
      </c>
      <c r="C371" t="str">
        <f>IF(Receipt!A371="","",Receipt!A371)</f>
        <v/>
      </c>
      <c r="D371" t="str">
        <f>IF(Receipt!G371&gt;0,Receipt!G371,IF(Receipt!E371="lb",16*Receipt!D371,IF(Receipt!E371="oz",Receipt!D371,"")))</f>
        <v/>
      </c>
      <c r="G371" t="str">
        <f t="shared" si="20"/>
        <v/>
      </c>
      <c r="H371" t="str">
        <f t="shared" si="21"/>
        <v/>
      </c>
      <c r="I371" s="5" t="str">
        <f t="shared" si="22"/>
        <v/>
      </c>
      <c r="J371" t="str">
        <f t="shared" si="23"/>
        <v/>
      </c>
    </row>
    <row r="372" spans="1:10" x14ac:dyDescent="0.25">
      <c r="A372" t="str">
        <f>IF(Receipt!B372="","",Receipt!B372)</f>
        <v/>
      </c>
      <c r="B372" t="str">
        <f>IF(Receipt!C372="","",Receipt!C372)</f>
        <v/>
      </c>
      <c r="C372" t="str">
        <f>IF(Receipt!A372="","",Receipt!A372)</f>
        <v/>
      </c>
      <c r="D372" t="str">
        <f>IF(Receipt!G372&gt;0,Receipt!G372,IF(Receipt!E372="lb",16*Receipt!D372,IF(Receipt!E372="oz",Receipt!D372,"")))</f>
        <v/>
      </c>
      <c r="G372" t="str">
        <f t="shared" si="20"/>
        <v/>
      </c>
      <c r="H372" t="str">
        <f t="shared" si="21"/>
        <v/>
      </c>
      <c r="I372" s="5" t="str">
        <f t="shared" si="22"/>
        <v/>
      </c>
      <c r="J372" t="str">
        <f t="shared" si="23"/>
        <v/>
      </c>
    </row>
    <row r="373" spans="1:10" x14ac:dyDescent="0.25">
      <c r="A373" t="str">
        <f>IF(Receipt!B373="","",Receipt!B373)</f>
        <v/>
      </c>
      <c r="B373" t="str">
        <f>IF(Receipt!C373="","",Receipt!C373)</f>
        <v/>
      </c>
      <c r="C373" t="str">
        <f>IF(Receipt!A373="","",Receipt!A373)</f>
        <v/>
      </c>
      <c r="D373" t="str">
        <f>IF(Receipt!G373&gt;0,Receipt!G373,IF(Receipt!E373="lb",16*Receipt!D373,IF(Receipt!E373="oz",Receipt!D373,"")))</f>
        <v/>
      </c>
      <c r="G373" t="str">
        <f t="shared" si="20"/>
        <v/>
      </c>
      <c r="H373" t="str">
        <f t="shared" si="21"/>
        <v/>
      </c>
      <c r="I373" s="5" t="str">
        <f t="shared" si="22"/>
        <v/>
      </c>
      <c r="J373" t="str">
        <f t="shared" si="23"/>
        <v/>
      </c>
    </row>
    <row r="374" spans="1:10" x14ac:dyDescent="0.25">
      <c r="A374" t="str">
        <f>IF(Receipt!B374="","",Receipt!B374)</f>
        <v/>
      </c>
      <c r="B374" t="str">
        <f>IF(Receipt!C374="","",Receipt!C374)</f>
        <v/>
      </c>
      <c r="C374" t="str">
        <f>IF(Receipt!A374="","",Receipt!A374)</f>
        <v/>
      </c>
      <c r="D374" t="str">
        <f>IF(Receipt!G374&gt;0,Receipt!G374,IF(Receipt!E374="lb",16*Receipt!D374,IF(Receipt!E374="oz",Receipt!D374,"")))</f>
        <v/>
      </c>
      <c r="G374" t="str">
        <f t="shared" si="20"/>
        <v/>
      </c>
      <c r="H374" t="str">
        <f t="shared" si="21"/>
        <v/>
      </c>
      <c r="I374" s="5" t="str">
        <f t="shared" si="22"/>
        <v/>
      </c>
      <c r="J374" t="str">
        <f t="shared" si="23"/>
        <v/>
      </c>
    </row>
    <row r="375" spans="1:10" x14ac:dyDescent="0.25">
      <c r="A375" t="str">
        <f>IF(Receipt!B375="","",Receipt!B375)</f>
        <v/>
      </c>
      <c r="B375" t="str">
        <f>IF(Receipt!C375="","",Receipt!C375)</f>
        <v/>
      </c>
      <c r="C375" t="str">
        <f>IF(Receipt!A375="","",Receipt!A375)</f>
        <v/>
      </c>
      <c r="D375" t="str">
        <f>IF(Receipt!G375&gt;0,Receipt!G375,IF(Receipt!E375="lb",16*Receipt!D375,IF(Receipt!E375="oz",Receipt!D375,"")))</f>
        <v/>
      </c>
      <c r="G375" t="str">
        <f t="shared" si="20"/>
        <v/>
      </c>
      <c r="H375" t="str">
        <f t="shared" si="21"/>
        <v/>
      </c>
      <c r="I375" s="5" t="str">
        <f t="shared" si="22"/>
        <v/>
      </c>
      <c r="J375" t="str">
        <f t="shared" si="23"/>
        <v/>
      </c>
    </row>
    <row r="376" spans="1:10" x14ac:dyDescent="0.25">
      <c r="A376" t="str">
        <f>IF(Receipt!B376="","",Receipt!B376)</f>
        <v/>
      </c>
      <c r="B376" t="str">
        <f>IF(Receipt!C376="","",Receipt!C376)</f>
        <v/>
      </c>
      <c r="C376" t="str">
        <f>IF(Receipt!A376="","",Receipt!A376)</f>
        <v/>
      </c>
      <c r="D376" t="str">
        <f>IF(Receipt!G376&gt;0,Receipt!G376,IF(Receipt!E376="lb",16*Receipt!D376,IF(Receipt!E376="oz",Receipt!D376,"")))</f>
        <v/>
      </c>
      <c r="G376" t="str">
        <f t="shared" si="20"/>
        <v/>
      </c>
      <c r="H376" t="str">
        <f t="shared" si="21"/>
        <v/>
      </c>
      <c r="I376" s="5" t="str">
        <f t="shared" si="22"/>
        <v/>
      </c>
      <c r="J376" t="str">
        <f t="shared" si="23"/>
        <v/>
      </c>
    </row>
    <row r="377" spans="1:10" x14ac:dyDescent="0.25">
      <c r="A377" t="str">
        <f>IF(Receipt!B377="","",Receipt!B377)</f>
        <v/>
      </c>
      <c r="B377" t="str">
        <f>IF(Receipt!C377="","",Receipt!C377)</f>
        <v/>
      </c>
      <c r="C377" t="str">
        <f>IF(Receipt!A377="","",Receipt!A377)</f>
        <v/>
      </c>
      <c r="D377" t="str">
        <f>IF(Receipt!G377&gt;0,Receipt!G377,IF(Receipt!E377="lb",16*Receipt!D377,IF(Receipt!E377="oz",Receipt!D377,"")))</f>
        <v/>
      </c>
      <c r="G377" t="str">
        <f t="shared" si="20"/>
        <v/>
      </c>
      <c r="H377" t="str">
        <f t="shared" si="21"/>
        <v/>
      </c>
      <c r="I377" s="5" t="str">
        <f t="shared" si="22"/>
        <v/>
      </c>
      <c r="J377" t="str">
        <f t="shared" si="23"/>
        <v/>
      </c>
    </row>
    <row r="378" spans="1:10" x14ac:dyDescent="0.25">
      <c r="A378" t="str">
        <f>IF(Receipt!B378="","",Receipt!B378)</f>
        <v/>
      </c>
      <c r="B378" t="str">
        <f>IF(Receipt!C378="","",Receipt!C378)</f>
        <v/>
      </c>
      <c r="C378" t="str">
        <f>IF(Receipt!A378="","",Receipt!A378)</f>
        <v/>
      </c>
      <c r="D378" t="str">
        <f>IF(Receipt!G378&gt;0,Receipt!G378,IF(Receipt!E378="lb",16*Receipt!D378,IF(Receipt!E378="oz",Receipt!D378,"")))</f>
        <v/>
      </c>
      <c r="G378" t="str">
        <f t="shared" si="20"/>
        <v/>
      </c>
      <c r="H378" t="str">
        <f t="shared" si="21"/>
        <v/>
      </c>
      <c r="I378" s="5" t="str">
        <f t="shared" si="22"/>
        <v/>
      </c>
      <c r="J378" t="str">
        <f t="shared" si="23"/>
        <v/>
      </c>
    </row>
    <row r="379" spans="1:10" x14ac:dyDescent="0.25">
      <c r="A379" t="str">
        <f>IF(Receipt!B379="","",Receipt!B379)</f>
        <v/>
      </c>
      <c r="B379" t="str">
        <f>IF(Receipt!C379="","",Receipt!C379)</f>
        <v/>
      </c>
      <c r="C379" t="str">
        <f>IF(Receipt!A379="","",Receipt!A379)</f>
        <v/>
      </c>
      <c r="D379" t="str">
        <f>IF(Receipt!G379&gt;0,Receipt!G379,IF(Receipt!E379="lb",16*Receipt!D379,IF(Receipt!E379="oz",Receipt!D379,"")))</f>
        <v/>
      </c>
      <c r="G379" t="str">
        <f t="shared" si="20"/>
        <v/>
      </c>
      <c r="H379" t="str">
        <f t="shared" si="21"/>
        <v/>
      </c>
      <c r="I379" s="5" t="str">
        <f t="shared" si="22"/>
        <v/>
      </c>
      <c r="J379" t="str">
        <f t="shared" si="23"/>
        <v/>
      </c>
    </row>
    <row r="380" spans="1:10" x14ac:dyDescent="0.25">
      <c r="A380" t="str">
        <f>IF(Receipt!B380="","",Receipt!B380)</f>
        <v/>
      </c>
      <c r="B380" t="str">
        <f>IF(Receipt!C380="","",Receipt!C380)</f>
        <v/>
      </c>
      <c r="C380" t="str">
        <f>IF(Receipt!A380="","",Receipt!A380)</f>
        <v/>
      </c>
      <c r="D380" t="str">
        <f>IF(Receipt!G380&gt;0,Receipt!G380,IF(Receipt!E380="lb",16*Receipt!D380,IF(Receipt!E380="oz",Receipt!D380,"")))</f>
        <v/>
      </c>
      <c r="G380" t="str">
        <f t="shared" si="20"/>
        <v/>
      </c>
      <c r="H380" t="str">
        <f t="shared" si="21"/>
        <v/>
      </c>
      <c r="I380" s="5" t="str">
        <f t="shared" si="22"/>
        <v/>
      </c>
      <c r="J380" t="str">
        <f t="shared" si="23"/>
        <v/>
      </c>
    </row>
    <row r="381" spans="1:10" x14ac:dyDescent="0.25">
      <c r="A381" t="str">
        <f>IF(Receipt!B381="","",Receipt!B381)</f>
        <v/>
      </c>
      <c r="B381" t="str">
        <f>IF(Receipt!C381="","",Receipt!C381)</f>
        <v/>
      </c>
      <c r="C381" t="str">
        <f>IF(Receipt!A381="","",Receipt!A381)</f>
        <v/>
      </c>
      <c r="D381" t="str">
        <f>IF(Receipt!G381&gt;0,Receipt!G381,IF(Receipt!E381="lb",16*Receipt!D381,IF(Receipt!E381="oz",Receipt!D381,"")))</f>
        <v/>
      </c>
      <c r="G381" t="str">
        <f t="shared" si="20"/>
        <v/>
      </c>
      <c r="H381" t="str">
        <f t="shared" si="21"/>
        <v/>
      </c>
      <c r="I381" s="5" t="str">
        <f t="shared" si="22"/>
        <v/>
      </c>
      <c r="J381" t="str">
        <f t="shared" si="23"/>
        <v/>
      </c>
    </row>
    <row r="382" spans="1:10" x14ac:dyDescent="0.25">
      <c r="A382" t="str">
        <f>IF(Receipt!B382="","",Receipt!B382)</f>
        <v/>
      </c>
      <c r="B382" t="str">
        <f>IF(Receipt!C382="","",Receipt!C382)</f>
        <v/>
      </c>
      <c r="C382" t="str">
        <f>IF(Receipt!A382="","",Receipt!A382)</f>
        <v/>
      </c>
      <c r="D382" t="str">
        <f>IF(Receipt!G382&gt;0,Receipt!G382,IF(Receipt!E382="lb",16*Receipt!D382,IF(Receipt!E382="oz",Receipt!D382,"")))</f>
        <v/>
      </c>
      <c r="G382" t="str">
        <f t="shared" si="20"/>
        <v/>
      </c>
      <c r="H382" t="str">
        <f t="shared" si="21"/>
        <v/>
      </c>
      <c r="I382" s="5" t="str">
        <f t="shared" si="22"/>
        <v/>
      </c>
      <c r="J382" t="str">
        <f t="shared" si="23"/>
        <v/>
      </c>
    </row>
    <row r="383" spans="1:10" x14ac:dyDescent="0.25">
      <c r="A383" t="str">
        <f>IF(Receipt!B383="","",Receipt!B383)</f>
        <v/>
      </c>
      <c r="B383" t="str">
        <f>IF(Receipt!C383="","",Receipt!C383)</f>
        <v/>
      </c>
      <c r="C383" t="str">
        <f>IF(Receipt!A383="","",Receipt!A383)</f>
        <v/>
      </c>
      <c r="D383" t="str">
        <f>IF(Receipt!G383&gt;0,Receipt!G383,IF(Receipt!E383="lb",16*Receipt!D383,IF(Receipt!E383="oz",Receipt!D383,"")))</f>
        <v/>
      </c>
      <c r="G383" t="str">
        <f t="shared" si="20"/>
        <v/>
      </c>
      <c r="H383" t="str">
        <f t="shared" si="21"/>
        <v/>
      </c>
      <c r="I383" s="5" t="str">
        <f t="shared" si="22"/>
        <v/>
      </c>
      <c r="J383" t="str">
        <f t="shared" si="23"/>
        <v/>
      </c>
    </row>
    <row r="384" spans="1:10" x14ac:dyDescent="0.25">
      <c r="A384" t="str">
        <f>IF(Receipt!B384="","",Receipt!B384)</f>
        <v/>
      </c>
      <c r="B384" t="str">
        <f>IF(Receipt!C384="","",Receipt!C384)</f>
        <v/>
      </c>
      <c r="C384" t="str">
        <f>IF(Receipt!A384="","",Receipt!A384)</f>
        <v/>
      </c>
      <c r="D384" t="str">
        <f>IF(Receipt!G384&gt;0,Receipt!G384,IF(Receipt!E384="lb",16*Receipt!D384,IF(Receipt!E384="oz",Receipt!D384,"")))</f>
        <v/>
      </c>
      <c r="G384" t="str">
        <f t="shared" si="20"/>
        <v/>
      </c>
      <c r="H384" t="str">
        <f t="shared" si="21"/>
        <v/>
      </c>
      <c r="I384" s="5" t="str">
        <f t="shared" si="22"/>
        <v/>
      </c>
      <c r="J384" t="str">
        <f t="shared" si="23"/>
        <v/>
      </c>
    </row>
    <row r="385" spans="1:10" x14ac:dyDescent="0.25">
      <c r="A385" t="str">
        <f>IF(Receipt!B385="","",Receipt!B385)</f>
        <v/>
      </c>
      <c r="B385" t="str">
        <f>IF(Receipt!C385="","",Receipt!C385)</f>
        <v/>
      </c>
      <c r="C385" t="str">
        <f>IF(Receipt!A385="","",Receipt!A385)</f>
        <v/>
      </c>
      <c r="D385" t="str">
        <f>IF(Receipt!G385&gt;0,Receipt!G385,IF(Receipt!E385="lb",16*Receipt!D385,IF(Receipt!E385="oz",Receipt!D385,"")))</f>
        <v/>
      </c>
      <c r="G385" t="str">
        <f t="shared" si="20"/>
        <v/>
      </c>
      <c r="H385" t="str">
        <f t="shared" si="21"/>
        <v/>
      </c>
      <c r="I385" s="5" t="str">
        <f t="shared" si="22"/>
        <v/>
      </c>
      <c r="J385" t="str">
        <f t="shared" si="23"/>
        <v/>
      </c>
    </row>
    <row r="386" spans="1:10" x14ac:dyDescent="0.25">
      <c r="A386" t="str">
        <f>IF(Receipt!B386="","",Receipt!B386)</f>
        <v/>
      </c>
      <c r="B386" t="str">
        <f>IF(Receipt!C386="","",Receipt!C386)</f>
        <v/>
      </c>
      <c r="C386" t="str">
        <f>IF(Receipt!A386="","",Receipt!A386)</f>
        <v/>
      </c>
      <c r="D386" t="str">
        <f>IF(Receipt!G386&gt;0,Receipt!G386,IF(Receipt!E386="lb",16*Receipt!D386,IF(Receipt!E386="oz",Receipt!D386,"")))</f>
        <v/>
      </c>
      <c r="G386" t="str">
        <f t="shared" ref="G386:G449" si="24">IF(OR(D386="",E386="",F386=""),"",MIN(D386,E386*F386))</f>
        <v/>
      </c>
      <c r="H386" t="str">
        <f t="shared" ref="H386:H449" si="25">IF(G386="","", D386-G386)</f>
        <v/>
      </c>
      <c r="I386" s="5" t="str">
        <f t="shared" ref="I386:I449" si="26">IF(H386="","", H386 * 0)</f>
        <v/>
      </c>
      <c r="J386" t="str">
        <f t="shared" ref="J386:J449" si="27">IF(H386="", "", IF(H386&gt;0,
IF(B386="Veggies","Chop &amp; freeze within 48h; batch soups/stir-fries.",
IF(B386="Meat (cooked)","Freeze portions day 1; label dates.",
IF(B386="Cheese","Shred &amp; freeze; use in sauces.",
IF(B386="Bread","Freeze slices; toast from frozen.","Batch-cook or dehydrate to extend shelf life.")))),"") )</f>
        <v/>
      </c>
    </row>
    <row r="387" spans="1:10" x14ac:dyDescent="0.25">
      <c r="A387" t="str">
        <f>IF(Receipt!B387="","",Receipt!B387)</f>
        <v/>
      </c>
      <c r="B387" t="str">
        <f>IF(Receipt!C387="","",Receipt!C387)</f>
        <v/>
      </c>
      <c r="C387" t="str">
        <f>IF(Receipt!A387="","",Receipt!A387)</f>
        <v/>
      </c>
      <c r="D387" t="str">
        <f>IF(Receipt!G387&gt;0,Receipt!G387,IF(Receipt!E387="lb",16*Receipt!D387,IF(Receipt!E387="oz",Receipt!D387,"")))</f>
        <v/>
      </c>
      <c r="G387" t="str">
        <f t="shared" si="24"/>
        <v/>
      </c>
      <c r="H387" t="str">
        <f t="shared" si="25"/>
        <v/>
      </c>
      <c r="I387" s="5" t="str">
        <f t="shared" si="26"/>
        <v/>
      </c>
      <c r="J387" t="str">
        <f t="shared" si="27"/>
        <v/>
      </c>
    </row>
    <row r="388" spans="1:10" x14ac:dyDescent="0.25">
      <c r="A388" t="str">
        <f>IF(Receipt!B388="","",Receipt!B388)</f>
        <v/>
      </c>
      <c r="B388" t="str">
        <f>IF(Receipt!C388="","",Receipt!C388)</f>
        <v/>
      </c>
      <c r="C388" t="str">
        <f>IF(Receipt!A388="","",Receipt!A388)</f>
        <v/>
      </c>
      <c r="D388" t="str">
        <f>IF(Receipt!G388&gt;0,Receipt!G388,IF(Receipt!E388="lb",16*Receipt!D388,IF(Receipt!E388="oz",Receipt!D388,"")))</f>
        <v/>
      </c>
      <c r="G388" t="str">
        <f t="shared" si="24"/>
        <v/>
      </c>
      <c r="H388" t="str">
        <f t="shared" si="25"/>
        <v/>
      </c>
      <c r="I388" s="5" t="str">
        <f t="shared" si="26"/>
        <v/>
      </c>
      <c r="J388" t="str">
        <f t="shared" si="27"/>
        <v/>
      </c>
    </row>
    <row r="389" spans="1:10" x14ac:dyDescent="0.25">
      <c r="A389" t="str">
        <f>IF(Receipt!B389="","",Receipt!B389)</f>
        <v/>
      </c>
      <c r="B389" t="str">
        <f>IF(Receipt!C389="","",Receipt!C389)</f>
        <v/>
      </c>
      <c r="C389" t="str">
        <f>IF(Receipt!A389="","",Receipt!A389)</f>
        <v/>
      </c>
      <c r="D389" t="str">
        <f>IF(Receipt!G389&gt;0,Receipt!G389,IF(Receipt!E389="lb",16*Receipt!D389,IF(Receipt!E389="oz",Receipt!D389,"")))</f>
        <v/>
      </c>
      <c r="G389" t="str">
        <f t="shared" si="24"/>
        <v/>
      </c>
      <c r="H389" t="str">
        <f t="shared" si="25"/>
        <v/>
      </c>
      <c r="I389" s="5" t="str">
        <f t="shared" si="26"/>
        <v/>
      </c>
      <c r="J389" t="str">
        <f t="shared" si="27"/>
        <v/>
      </c>
    </row>
    <row r="390" spans="1:10" x14ac:dyDescent="0.25">
      <c r="A390" t="str">
        <f>IF(Receipt!B390="","",Receipt!B390)</f>
        <v/>
      </c>
      <c r="B390" t="str">
        <f>IF(Receipt!C390="","",Receipt!C390)</f>
        <v/>
      </c>
      <c r="C390" t="str">
        <f>IF(Receipt!A390="","",Receipt!A390)</f>
        <v/>
      </c>
      <c r="D390" t="str">
        <f>IF(Receipt!G390&gt;0,Receipt!G390,IF(Receipt!E390="lb",16*Receipt!D390,IF(Receipt!E390="oz",Receipt!D390,"")))</f>
        <v/>
      </c>
      <c r="G390" t="str">
        <f t="shared" si="24"/>
        <v/>
      </c>
      <c r="H390" t="str">
        <f t="shared" si="25"/>
        <v/>
      </c>
      <c r="I390" s="5" t="str">
        <f t="shared" si="26"/>
        <v/>
      </c>
      <c r="J390" t="str">
        <f t="shared" si="27"/>
        <v/>
      </c>
    </row>
    <row r="391" spans="1:10" x14ac:dyDescent="0.25">
      <c r="A391" t="str">
        <f>IF(Receipt!B391="","",Receipt!B391)</f>
        <v/>
      </c>
      <c r="B391" t="str">
        <f>IF(Receipt!C391="","",Receipt!C391)</f>
        <v/>
      </c>
      <c r="C391" t="str">
        <f>IF(Receipt!A391="","",Receipt!A391)</f>
        <v/>
      </c>
      <c r="D391" t="str">
        <f>IF(Receipt!G391&gt;0,Receipt!G391,IF(Receipt!E391="lb",16*Receipt!D391,IF(Receipt!E391="oz",Receipt!D391,"")))</f>
        <v/>
      </c>
      <c r="G391" t="str">
        <f t="shared" si="24"/>
        <v/>
      </c>
      <c r="H391" t="str">
        <f t="shared" si="25"/>
        <v/>
      </c>
      <c r="I391" s="5" t="str">
        <f t="shared" si="26"/>
        <v/>
      </c>
      <c r="J391" t="str">
        <f t="shared" si="27"/>
        <v/>
      </c>
    </row>
    <row r="392" spans="1:10" x14ac:dyDescent="0.25">
      <c r="A392" t="str">
        <f>IF(Receipt!B392="","",Receipt!B392)</f>
        <v/>
      </c>
      <c r="B392" t="str">
        <f>IF(Receipt!C392="","",Receipt!C392)</f>
        <v/>
      </c>
      <c r="C392" t="str">
        <f>IF(Receipt!A392="","",Receipt!A392)</f>
        <v/>
      </c>
      <c r="D392" t="str">
        <f>IF(Receipt!G392&gt;0,Receipt!G392,IF(Receipt!E392="lb",16*Receipt!D392,IF(Receipt!E392="oz",Receipt!D392,"")))</f>
        <v/>
      </c>
      <c r="G392" t="str">
        <f t="shared" si="24"/>
        <v/>
      </c>
      <c r="H392" t="str">
        <f t="shared" si="25"/>
        <v/>
      </c>
      <c r="I392" s="5" t="str">
        <f t="shared" si="26"/>
        <v/>
      </c>
      <c r="J392" t="str">
        <f t="shared" si="27"/>
        <v/>
      </c>
    </row>
    <row r="393" spans="1:10" x14ac:dyDescent="0.25">
      <c r="A393" t="str">
        <f>IF(Receipt!B393="","",Receipt!B393)</f>
        <v/>
      </c>
      <c r="B393" t="str">
        <f>IF(Receipt!C393="","",Receipt!C393)</f>
        <v/>
      </c>
      <c r="C393" t="str">
        <f>IF(Receipt!A393="","",Receipt!A393)</f>
        <v/>
      </c>
      <c r="D393" t="str">
        <f>IF(Receipt!G393&gt;0,Receipt!G393,IF(Receipt!E393="lb",16*Receipt!D393,IF(Receipt!E393="oz",Receipt!D393,"")))</f>
        <v/>
      </c>
      <c r="G393" t="str">
        <f t="shared" si="24"/>
        <v/>
      </c>
      <c r="H393" t="str">
        <f t="shared" si="25"/>
        <v/>
      </c>
      <c r="I393" s="5" t="str">
        <f t="shared" si="26"/>
        <v/>
      </c>
      <c r="J393" t="str">
        <f t="shared" si="27"/>
        <v/>
      </c>
    </row>
    <row r="394" spans="1:10" x14ac:dyDescent="0.25">
      <c r="A394" t="str">
        <f>IF(Receipt!B394="","",Receipt!B394)</f>
        <v/>
      </c>
      <c r="B394" t="str">
        <f>IF(Receipt!C394="","",Receipt!C394)</f>
        <v/>
      </c>
      <c r="C394" t="str">
        <f>IF(Receipt!A394="","",Receipt!A394)</f>
        <v/>
      </c>
      <c r="D394" t="str">
        <f>IF(Receipt!G394&gt;0,Receipt!G394,IF(Receipt!E394="lb",16*Receipt!D394,IF(Receipt!E394="oz",Receipt!D394,"")))</f>
        <v/>
      </c>
      <c r="G394" t="str">
        <f t="shared" si="24"/>
        <v/>
      </c>
      <c r="H394" t="str">
        <f t="shared" si="25"/>
        <v/>
      </c>
      <c r="I394" s="5" t="str">
        <f t="shared" si="26"/>
        <v/>
      </c>
      <c r="J394" t="str">
        <f t="shared" si="27"/>
        <v/>
      </c>
    </row>
    <row r="395" spans="1:10" x14ac:dyDescent="0.25">
      <c r="A395" t="str">
        <f>IF(Receipt!B395="","",Receipt!B395)</f>
        <v/>
      </c>
      <c r="B395" t="str">
        <f>IF(Receipt!C395="","",Receipt!C395)</f>
        <v/>
      </c>
      <c r="C395" t="str">
        <f>IF(Receipt!A395="","",Receipt!A395)</f>
        <v/>
      </c>
      <c r="D395" t="str">
        <f>IF(Receipt!G395&gt;0,Receipt!G395,IF(Receipt!E395="lb",16*Receipt!D395,IF(Receipt!E395="oz",Receipt!D395,"")))</f>
        <v/>
      </c>
      <c r="G395" t="str">
        <f t="shared" si="24"/>
        <v/>
      </c>
      <c r="H395" t="str">
        <f t="shared" si="25"/>
        <v/>
      </c>
      <c r="I395" s="5" t="str">
        <f t="shared" si="26"/>
        <v/>
      </c>
      <c r="J395" t="str">
        <f t="shared" si="27"/>
        <v/>
      </c>
    </row>
    <row r="396" spans="1:10" x14ac:dyDescent="0.25">
      <c r="A396" t="str">
        <f>IF(Receipt!B396="","",Receipt!B396)</f>
        <v/>
      </c>
      <c r="B396" t="str">
        <f>IF(Receipt!C396="","",Receipt!C396)</f>
        <v/>
      </c>
      <c r="C396" t="str">
        <f>IF(Receipt!A396="","",Receipt!A396)</f>
        <v/>
      </c>
      <c r="D396" t="str">
        <f>IF(Receipt!G396&gt;0,Receipt!G396,IF(Receipt!E396="lb",16*Receipt!D396,IF(Receipt!E396="oz",Receipt!D396,"")))</f>
        <v/>
      </c>
      <c r="G396" t="str">
        <f t="shared" si="24"/>
        <v/>
      </c>
      <c r="H396" t="str">
        <f t="shared" si="25"/>
        <v/>
      </c>
      <c r="I396" s="5" t="str">
        <f t="shared" si="26"/>
        <v/>
      </c>
      <c r="J396" t="str">
        <f t="shared" si="27"/>
        <v/>
      </c>
    </row>
    <row r="397" spans="1:10" x14ac:dyDescent="0.25">
      <c r="A397" t="str">
        <f>IF(Receipt!B397="","",Receipt!B397)</f>
        <v/>
      </c>
      <c r="B397" t="str">
        <f>IF(Receipt!C397="","",Receipt!C397)</f>
        <v/>
      </c>
      <c r="C397" t="str">
        <f>IF(Receipt!A397="","",Receipt!A397)</f>
        <v/>
      </c>
      <c r="D397" t="str">
        <f>IF(Receipt!G397&gt;0,Receipt!G397,IF(Receipt!E397="lb",16*Receipt!D397,IF(Receipt!E397="oz",Receipt!D397,"")))</f>
        <v/>
      </c>
      <c r="G397" t="str">
        <f t="shared" si="24"/>
        <v/>
      </c>
      <c r="H397" t="str">
        <f t="shared" si="25"/>
        <v/>
      </c>
      <c r="I397" s="5" t="str">
        <f t="shared" si="26"/>
        <v/>
      </c>
      <c r="J397" t="str">
        <f t="shared" si="27"/>
        <v/>
      </c>
    </row>
    <row r="398" spans="1:10" x14ac:dyDescent="0.25">
      <c r="A398" t="str">
        <f>IF(Receipt!B398="","",Receipt!B398)</f>
        <v/>
      </c>
      <c r="B398" t="str">
        <f>IF(Receipt!C398="","",Receipt!C398)</f>
        <v/>
      </c>
      <c r="C398" t="str">
        <f>IF(Receipt!A398="","",Receipt!A398)</f>
        <v/>
      </c>
      <c r="D398" t="str">
        <f>IF(Receipt!G398&gt;0,Receipt!G398,IF(Receipt!E398="lb",16*Receipt!D398,IF(Receipt!E398="oz",Receipt!D398,"")))</f>
        <v/>
      </c>
      <c r="G398" t="str">
        <f t="shared" si="24"/>
        <v/>
      </c>
      <c r="H398" t="str">
        <f t="shared" si="25"/>
        <v/>
      </c>
      <c r="I398" s="5" t="str">
        <f t="shared" si="26"/>
        <v/>
      </c>
      <c r="J398" t="str">
        <f t="shared" si="27"/>
        <v/>
      </c>
    </row>
    <row r="399" spans="1:10" x14ac:dyDescent="0.25">
      <c r="A399" t="str">
        <f>IF(Receipt!B399="","",Receipt!B399)</f>
        <v/>
      </c>
      <c r="B399" t="str">
        <f>IF(Receipt!C399="","",Receipt!C399)</f>
        <v/>
      </c>
      <c r="C399" t="str">
        <f>IF(Receipt!A399="","",Receipt!A399)</f>
        <v/>
      </c>
      <c r="D399" t="str">
        <f>IF(Receipt!G399&gt;0,Receipt!G399,IF(Receipt!E399="lb",16*Receipt!D399,IF(Receipt!E399="oz",Receipt!D399,"")))</f>
        <v/>
      </c>
      <c r="G399" t="str">
        <f t="shared" si="24"/>
        <v/>
      </c>
      <c r="H399" t="str">
        <f t="shared" si="25"/>
        <v/>
      </c>
      <c r="I399" s="5" t="str">
        <f t="shared" si="26"/>
        <v/>
      </c>
      <c r="J399" t="str">
        <f t="shared" si="27"/>
        <v/>
      </c>
    </row>
    <row r="400" spans="1:10" x14ac:dyDescent="0.25">
      <c r="A400" t="str">
        <f>IF(Receipt!B400="","",Receipt!B400)</f>
        <v/>
      </c>
      <c r="B400" t="str">
        <f>IF(Receipt!C400="","",Receipt!C400)</f>
        <v/>
      </c>
      <c r="C400" t="str">
        <f>IF(Receipt!A400="","",Receipt!A400)</f>
        <v/>
      </c>
      <c r="D400" t="str">
        <f>IF(Receipt!G400&gt;0,Receipt!G400,IF(Receipt!E400="lb",16*Receipt!D400,IF(Receipt!E400="oz",Receipt!D400,"")))</f>
        <v/>
      </c>
      <c r="G400" t="str">
        <f t="shared" si="24"/>
        <v/>
      </c>
      <c r="H400" t="str">
        <f t="shared" si="25"/>
        <v/>
      </c>
      <c r="I400" s="5" t="str">
        <f t="shared" si="26"/>
        <v/>
      </c>
      <c r="J400" t="str">
        <f t="shared" si="27"/>
        <v/>
      </c>
    </row>
    <row r="401" spans="1:10" x14ac:dyDescent="0.25">
      <c r="A401" t="str">
        <f>IF(Receipt!B401="","",Receipt!B401)</f>
        <v/>
      </c>
      <c r="B401" t="str">
        <f>IF(Receipt!C401="","",Receipt!C401)</f>
        <v/>
      </c>
      <c r="C401" t="str">
        <f>IF(Receipt!A401="","",Receipt!A401)</f>
        <v/>
      </c>
      <c r="D401" t="str">
        <f>IF(Receipt!G401&gt;0,Receipt!G401,IF(Receipt!E401="lb",16*Receipt!D401,IF(Receipt!E401="oz",Receipt!D401,"")))</f>
        <v/>
      </c>
      <c r="G401" t="str">
        <f t="shared" si="24"/>
        <v/>
      </c>
      <c r="H401" t="str">
        <f t="shared" si="25"/>
        <v/>
      </c>
      <c r="I401" s="5" t="str">
        <f t="shared" si="26"/>
        <v/>
      </c>
      <c r="J401" t="str">
        <f t="shared" si="27"/>
        <v/>
      </c>
    </row>
    <row r="402" spans="1:10" x14ac:dyDescent="0.25">
      <c r="A402" t="str">
        <f>IF(Receipt!B402="","",Receipt!B402)</f>
        <v/>
      </c>
      <c r="B402" t="str">
        <f>IF(Receipt!C402="","",Receipt!C402)</f>
        <v/>
      </c>
      <c r="C402" t="str">
        <f>IF(Receipt!A402="","",Receipt!A402)</f>
        <v/>
      </c>
      <c r="D402" t="str">
        <f>IF(Receipt!G402&gt;0,Receipt!G402,IF(Receipt!E402="lb",16*Receipt!D402,IF(Receipt!E402="oz",Receipt!D402,"")))</f>
        <v/>
      </c>
      <c r="G402" t="str">
        <f t="shared" si="24"/>
        <v/>
      </c>
      <c r="H402" t="str">
        <f t="shared" si="25"/>
        <v/>
      </c>
      <c r="I402" s="5" t="str">
        <f t="shared" si="26"/>
        <v/>
      </c>
      <c r="J402" t="str">
        <f t="shared" si="27"/>
        <v/>
      </c>
    </row>
    <row r="403" spans="1:10" x14ac:dyDescent="0.25">
      <c r="A403" t="str">
        <f>IF(Receipt!B403="","",Receipt!B403)</f>
        <v/>
      </c>
      <c r="B403" t="str">
        <f>IF(Receipt!C403="","",Receipt!C403)</f>
        <v/>
      </c>
      <c r="C403" t="str">
        <f>IF(Receipt!A403="","",Receipt!A403)</f>
        <v/>
      </c>
      <c r="D403" t="str">
        <f>IF(Receipt!G403&gt;0,Receipt!G403,IF(Receipt!E403="lb",16*Receipt!D403,IF(Receipt!E403="oz",Receipt!D403,"")))</f>
        <v/>
      </c>
      <c r="G403" t="str">
        <f t="shared" si="24"/>
        <v/>
      </c>
      <c r="H403" t="str">
        <f t="shared" si="25"/>
        <v/>
      </c>
      <c r="I403" s="5" t="str">
        <f t="shared" si="26"/>
        <v/>
      </c>
      <c r="J403" t="str">
        <f t="shared" si="27"/>
        <v/>
      </c>
    </row>
    <row r="404" spans="1:10" x14ac:dyDescent="0.25">
      <c r="A404" t="str">
        <f>IF(Receipt!B404="","",Receipt!B404)</f>
        <v/>
      </c>
      <c r="B404" t="str">
        <f>IF(Receipt!C404="","",Receipt!C404)</f>
        <v/>
      </c>
      <c r="C404" t="str">
        <f>IF(Receipt!A404="","",Receipt!A404)</f>
        <v/>
      </c>
      <c r="D404" t="str">
        <f>IF(Receipt!G404&gt;0,Receipt!G404,IF(Receipt!E404="lb",16*Receipt!D404,IF(Receipt!E404="oz",Receipt!D404,"")))</f>
        <v/>
      </c>
      <c r="G404" t="str">
        <f t="shared" si="24"/>
        <v/>
      </c>
      <c r="H404" t="str">
        <f t="shared" si="25"/>
        <v/>
      </c>
      <c r="I404" s="5" t="str">
        <f t="shared" si="26"/>
        <v/>
      </c>
      <c r="J404" t="str">
        <f t="shared" si="27"/>
        <v/>
      </c>
    </row>
    <row r="405" spans="1:10" x14ac:dyDescent="0.25">
      <c r="A405" t="str">
        <f>IF(Receipt!B405="","",Receipt!B405)</f>
        <v/>
      </c>
      <c r="B405" t="str">
        <f>IF(Receipt!C405="","",Receipt!C405)</f>
        <v/>
      </c>
      <c r="C405" t="str">
        <f>IF(Receipt!A405="","",Receipt!A405)</f>
        <v/>
      </c>
      <c r="D405" t="str">
        <f>IF(Receipt!G405&gt;0,Receipt!G405,IF(Receipt!E405="lb",16*Receipt!D405,IF(Receipt!E405="oz",Receipt!D405,"")))</f>
        <v/>
      </c>
      <c r="G405" t="str">
        <f t="shared" si="24"/>
        <v/>
      </c>
      <c r="H405" t="str">
        <f t="shared" si="25"/>
        <v/>
      </c>
      <c r="I405" s="5" t="str">
        <f t="shared" si="26"/>
        <v/>
      </c>
      <c r="J405" t="str">
        <f t="shared" si="27"/>
        <v/>
      </c>
    </row>
    <row r="406" spans="1:10" x14ac:dyDescent="0.25">
      <c r="A406" t="str">
        <f>IF(Receipt!B406="","",Receipt!B406)</f>
        <v/>
      </c>
      <c r="B406" t="str">
        <f>IF(Receipt!C406="","",Receipt!C406)</f>
        <v/>
      </c>
      <c r="C406" t="str">
        <f>IF(Receipt!A406="","",Receipt!A406)</f>
        <v/>
      </c>
      <c r="D406" t="str">
        <f>IF(Receipt!G406&gt;0,Receipt!G406,IF(Receipt!E406="lb",16*Receipt!D406,IF(Receipt!E406="oz",Receipt!D406,"")))</f>
        <v/>
      </c>
      <c r="G406" t="str">
        <f t="shared" si="24"/>
        <v/>
      </c>
      <c r="H406" t="str">
        <f t="shared" si="25"/>
        <v/>
      </c>
      <c r="I406" s="5" t="str">
        <f t="shared" si="26"/>
        <v/>
      </c>
      <c r="J406" t="str">
        <f t="shared" si="27"/>
        <v/>
      </c>
    </row>
    <row r="407" spans="1:10" x14ac:dyDescent="0.25">
      <c r="A407" t="str">
        <f>IF(Receipt!B407="","",Receipt!B407)</f>
        <v/>
      </c>
      <c r="B407" t="str">
        <f>IF(Receipt!C407="","",Receipt!C407)</f>
        <v/>
      </c>
      <c r="C407" t="str">
        <f>IF(Receipt!A407="","",Receipt!A407)</f>
        <v/>
      </c>
      <c r="D407" t="str">
        <f>IF(Receipt!G407&gt;0,Receipt!G407,IF(Receipt!E407="lb",16*Receipt!D407,IF(Receipt!E407="oz",Receipt!D407,"")))</f>
        <v/>
      </c>
      <c r="G407" t="str">
        <f t="shared" si="24"/>
        <v/>
      </c>
      <c r="H407" t="str">
        <f t="shared" si="25"/>
        <v/>
      </c>
      <c r="I407" s="5" t="str">
        <f t="shared" si="26"/>
        <v/>
      </c>
      <c r="J407" t="str">
        <f t="shared" si="27"/>
        <v/>
      </c>
    </row>
    <row r="408" spans="1:10" x14ac:dyDescent="0.25">
      <c r="A408" t="str">
        <f>IF(Receipt!B408="","",Receipt!B408)</f>
        <v/>
      </c>
      <c r="B408" t="str">
        <f>IF(Receipt!C408="","",Receipt!C408)</f>
        <v/>
      </c>
      <c r="C408" t="str">
        <f>IF(Receipt!A408="","",Receipt!A408)</f>
        <v/>
      </c>
      <c r="D408" t="str">
        <f>IF(Receipt!G408&gt;0,Receipt!G408,IF(Receipt!E408="lb",16*Receipt!D408,IF(Receipt!E408="oz",Receipt!D408,"")))</f>
        <v/>
      </c>
      <c r="G408" t="str">
        <f t="shared" si="24"/>
        <v/>
      </c>
      <c r="H408" t="str">
        <f t="shared" si="25"/>
        <v/>
      </c>
      <c r="I408" s="5" t="str">
        <f t="shared" si="26"/>
        <v/>
      </c>
      <c r="J408" t="str">
        <f t="shared" si="27"/>
        <v/>
      </c>
    </row>
    <row r="409" spans="1:10" x14ac:dyDescent="0.25">
      <c r="A409" t="str">
        <f>IF(Receipt!B409="","",Receipt!B409)</f>
        <v/>
      </c>
      <c r="B409" t="str">
        <f>IF(Receipt!C409="","",Receipt!C409)</f>
        <v/>
      </c>
      <c r="C409" t="str">
        <f>IF(Receipt!A409="","",Receipt!A409)</f>
        <v/>
      </c>
      <c r="D409" t="str">
        <f>IF(Receipt!G409&gt;0,Receipt!G409,IF(Receipt!E409="lb",16*Receipt!D409,IF(Receipt!E409="oz",Receipt!D409,"")))</f>
        <v/>
      </c>
      <c r="G409" t="str">
        <f t="shared" si="24"/>
        <v/>
      </c>
      <c r="H409" t="str">
        <f t="shared" si="25"/>
        <v/>
      </c>
      <c r="I409" s="5" t="str">
        <f t="shared" si="26"/>
        <v/>
      </c>
      <c r="J409" t="str">
        <f t="shared" si="27"/>
        <v/>
      </c>
    </row>
    <row r="410" spans="1:10" x14ac:dyDescent="0.25">
      <c r="A410" t="str">
        <f>IF(Receipt!B410="","",Receipt!B410)</f>
        <v/>
      </c>
      <c r="B410" t="str">
        <f>IF(Receipt!C410="","",Receipt!C410)</f>
        <v/>
      </c>
      <c r="C410" t="str">
        <f>IF(Receipt!A410="","",Receipt!A410)</f>
        <v/>
      </c>
      <c r="D410" t="str">
        <f>IF(Receipt!G410&gt;0,Receipt!G410,IF(Receipt!E410="lb",16*Receipt!D410,IF(Receipt!E410="oz",Receipt!D410,"")))</f>
        <v/>
      </c>
      <c r="G410" t="str">
        <f t="shared" si="24"/>
        <v/>
      </c>
      <c r="H410" t="str">
        <f t="shared" si="25"/>
        <v/>
      </c>
      <c r="I410" s="5" t="str">
        <f t="shared" si="26"/>
        <v/>
      </c>
      <c r="J410" t="str">
        <f t="shared" si="27"/>
        <v/>
      </c>
    </row>
    <row r="411" spans="1:10" x14ac:dyDescent="0.25">
      <c r="A411" t="str">
        <f>IF(Receipt!B411="","",Receipt!B411)</f>
        <v/>
      </c>
      <c r="B411" t="str">
        <f>IF(Receipt!C411="","",Receipt!C411)</f>
        <v/>
      </c>
      <c r="C411" t="str">
        <f>IF(Receipt!A411="","",Receipt!A411)</f>
        <v/>
      </c>
      <c r="D411" t="str">
        <f>IF(Receipt!G411&gt;0,Receipt!G411,IF(Receipt!E411="lb",16*Receipt!D411,IF(Receipt!E411="oz",Receipt!D411,"")))</f>
        <v/>
      </c>
      <c r="G411" t="str">
        <f t="shared" si="24"/>
        <v/>
      </c>
      <c r="H411" t="str">
        <f t="shared" si="25"/>
        <v/>
      </c>
      <c r="I411" s="5" t="str">
        <f t="shared" si="26"/>
        <v/>
      </c>
      <c r="J411" t="str">
        <f t="shared" si="27"/>
        <v/>
      </c>
    </row>
    <row r="412" spans="1:10" x14ac:dyDescent="0.25">
      <c r="A412" t="str">
        <f>IF(Receipt!B412="","",Receipt!B412)</f>
        <v/>
      </c>
      <c r="B412" t="str">
        <f>IF(Receipt!C412="","",Receipt!C412)</f>
        <v/>
      </c>
      <c r="C412" t="str">
        <f>IF(Receipt!A412="","",Receipt!A412)</f>
        <v/>
      </c>
      <c r="D412" t="str">
        <f>IF(Receipt!G412&gt;0,Receipt!G412,IF(Receipt!E412="lb",16*Receipt!D412,IF(Receipt!E412="oz",Receipt!D412,"")))</f>
        <v/>
      </c>
      <c r="G412" t="str">
        <f t="shared" si="24"/>
        <v/>
      </c>
      <c r="H412" t="str">
        <f t="shared" si="25"/>
        <v/>
      </c>
      <c r="I412" s="5" t="str">
        <f t="shared" si="26"/>
        <v/>
      </c>
      <c r="J412" t="str">
        <f t="shared" si="27"/>
        <v/>
      </c>
    </row>
    <row r="413" spans="1:10" x14ac:dyDescent="0.25">
      <c r="A413" t="str">
        <f>IF(Receipt!B413="","",Receipt!B413)</f>
        <v/>
      </c>
      <c r="B413" t="str">
        <f>IF(Receipt!C413="","",Receipt!C413)</f>
        <v/>
      </c>
      <c r="C413" t="str">
        <f>IF(Receipt!A413="","",Receipt!A413)</f>
        <v/>
      </c>
      <c r="D413" t="str">
        <f>IF(Receipt!G413&gt;0,Receipt!G413,IF(Receipt!E413="lb",16*Receipt!D413,IF(Receipt!E413="oz",Receipt!D413,"")))</f>
        <v/>
      </c>
      <c r="G413" t="str">
        <f t="shared" si="24"/>
        <v/>
      </c>
      <c r="H413" t="str">
        <f t="shared" si="25"/>
        <v/>
      </c>
      <c r="I413" s="5" t="str">
        <f t="shared" si="26"/>
        <v/>
      </c>
      <c r="J413" t="str">
        <f t="shared" si="27"/>
        <v/>
      </c>
    </row>
    <row r="414" spans="1:10" x14ac:dyDescent="0.25">
      <c r="A414" t="str">
        <f>IF(Receipt!B414="","",Receipt!B414)</f>
        <v/>
      </c>
      <c r="B414" t="str">
        <f>IF(Receipt!C414="","",Receipt!C414)</f>
        <v/>
      </c>
      <c r="C414" t="str">
        <f>IF(Receipt!A414="","",Receipt!A414)</f>
        <v/>
      </c>
      <c r="D414" t="str">
        <f>IF(Receipt!G414&gt;0,Receipt!G414,IF(Receipt!E414="lb",16*Receipt!D414,IF(Receipt!E414="oz",Receipt!D414,"")))</f>
        <v/>
      </c>
      <c r="G414" t="str">
        <f t="shared" si="24"/>
        <v/>
      </c>
      <c r="H414" t="str">
        <f t="shared" si="25"/>
        <v/>
      </c>
      <c r="I414" s="5" t="str">
        <f t="shared" si="26"/>
        <v/>
      </c>
      <c r="J414" t="str">
        <f t="shared" si="27"/>
        <v/>
      </c>
    </row>
    <row r="415" spans="1:10" x14ac:dyDescent="0.25">
      <c r="A415" t="str">
        <f>IF(Receipt!B415="","",Receipt!B415)</f>
        <v/>
      </c>
      <c r="B415" t="str">
        <f>IF(Receipt!C415="","",Receipt!C415)</f>
        <v/>
      </c>
      <c r="C415" t="str">
        <f>IF(Receipt!A415="","",Receipt!A415)</f>
        <v/>
      </c>
      <c r="D415" t="str">
        <f>IF(Receipt!G415&gt;0,Receipt!G415,IF(Receipt!E415="lb",16*Receipt!D415,IF(Receipt!E415="oz",Receipt!D415,"")))</f>
        <v/>
      </c>
      <c r="G415" t="str">
        <f t="shared" si="24"/>
        <v/>
      </c>
      <c r="H415" t="str">
        <f t="shared" si="25"/>
        <v/>
      </c>
      <c r="I415" s="5" t="str">
        <f t="shared" si="26"/>
        <v/>
      </c>
      <c r="J415" t="str">
        <f t="shared" si="27"/>
        <v/>
      </c>
    </row>
    <row r="416" spans="1:10" x14ac:dyDescent="0.25">
      <c r="A416" t="str">
        <f>IF(Receipt!B416="","",Receipt!B416)</f>
        <v/>
      </c>
      <c r="B416" t="str">
        <f>IF(Receipt!C416="","",Receipt!C416)</f>
        <v/>
      </c>
      <c r="C416" t="str">
        <f>IF(Receipt!A416="","",Receipt!A416)</f>
        <v/>
      </c>
      <c r="D416" t="str">
        <f>IF(Receipt!G416&gt;0,Receipt!G416,IF(Receipt!E416="lb",16*Receipt!D416,IF(Receipt!E416="oz",Receipt!D416,"")))</f>
        <v/>
      </c>
      <c r="G416" t="str">
        <f t="shared" si="24"/>
        <v/>
      </c>
      <c r="H416" t="str">
        <f t="shared" si="25"/>
        <v/>
      </c>
      <c r="I416" s="5" t="str">
        <f t="shared" si="26"/>
        <v/>
      </c>
      <c r="J416" t="str">
        <f t="shared" si="27"/>
        <v/>
      </c>
    </row>
    <row r="417" spans="1:10" x14ac:dyDescent="0.25">
      <c r="A417" t="str">
        <f>IF(Receipt!B417="","",Receipt!B417)</f>
        <v/>
      </c>
      <c r="B417" t="str">
        <f>IF(Receipt!C417="","",Receipt!C417)</f>
        <v/>
      </c>
      <c r="C417" t="str">
        <f>IF(Receipt!A417="","",Receipt!A417)</f>
        <v/>
      </c>
      <c r="D417" t="str">
        <f>IF(Receipt!G417&gt;0,Receipt!G417,IF(Receipt!E417="lb",16*Receipt!D417,IF(Receipt!E417="oz",Receipt!D417,"")))</f>
        <v/>
      </c>
      <c r="G417" t="str">
        <f t="shared" si="24"/>
        <v/>
      </c>
      <c r="H417" t="str">
        <f t="shared" si="25"/>
        <v/>
      </c>
      <c r="I417" s="5" t="str">
        <f t="shared" si="26"/>
        <v/>
      </c>
      <c r="J417" t="str">
        <f t="shared" si="27"/>
        <v/>
      </c>
    </row>
    <row r="418" spans="1:10" x14ac:dyDescent="0.25">
      <c r="A418" t="str">
        <f>IF(Receipt!B418="","",Receipt!B418)</f>
        <v/>
      </c>
      <c r="B418" t="str">
        <f>IF(Receipt!C418="","",Receipt!C418)</f>
        <v/>
      </c>
      <c r="C418" t="str">
        <f>IF(Receipt!A418="","",Receipt!A418)</f>
        <v/>
      </c>
      <c r="D418" t="str">
        <f>IF(Receipt!G418&gt;0,Receipt!G418,IF(Receipt!E418="lb",16*Receipt!D418,IF(Receipt!E418="oz",Receipt!D418,"")))</f>
        <v/>
      </c>
      <c r="G418" t="str">
        <f t="shared" si="24"/>
        <v/>
      </c>
      <c r="H418" t="str">
        <f t="shared" si="25"/>
        <v/>
      </c>
      <c r="I418" s="5" t="str">
        <f t="shared" si="26"/>
        <v/>
      </c>
      <c r="J418" t="str">
        <f t="shared" si="27"/>
        <v/>
      </c>
    </row>
    <row r="419" spans="1:10" x14ac:dyDescent="0.25">
      <c r="A419" t="str">
        <f>IF(Receipt!B419="","",Receipt!B419)</f>
        <v/>
      </c>
      <c r="B419" t="str">
        <f>IF(Receipt!C419="","",Receipt!C419)</f>
        <v/>
      </c>
      <c r="C419" t="str">
        <f>IF(Receipt!A419="","",Receipt!A419)</f>
        <v/>
      </c>
      <c r="D419" t="str">
        <f>IF(Receipt!G419&gt;0,Receipt!G419,IF(Receipt!E419="lb",16*Receipt!D419,IF(Receipt!E419="oz",Receipt!D419,"")))</f>
        <v/>
      </c>
      <c r="G419" t="str">
        <f t="shared" si="24"/>
        <v/>
      </c>
      <c r="H419" t="str">
        <f t="shared" si="25"/>
        <v/>
      </c>
      <c r="I419" s="5" t="str">
        <f t="shared" si="26"/>
        <v/>
      </c>
      <c r="J419" t="str">
        <f t="shared" si="27"/>
        <v/>
      </c>
    </row>
    <row r="420" spans="1:10" x14ac:dyDescent="0.25">
      <c r="A420" t="str">
        <f>IF(Receipt!B420="","",Receipt!B420)</f>
        <v/>
      </c>
      <c r="B420" t="str">
        <f>IF(Receipt!C420="","",Receipt!C420)</f>
        <v/>
      </c>
      <c r="C420" t="str">
        <f>IF(Receipt!A420="","",Receipt!A420)</f>
        <v/>
      </c>
      <c r="D420" t="str">
        <f>IF(Receipt!G420&gt;0,Receipt!G420,IF(Receipt!E420="lb",16*Receipt!D420,IF(Receipt!E420="oz",Receipt!D420,"")))</f>
        <v/>
      </c>
      <c r="G420" t="str">
        <f t="shared" si="24"/>
        <v/>
      </c>
      <c r="H420" t="str">
        <f t="shared" si="25"/>
        <v/>
      </c>
      <c r="I420" s="5" t="str">
        <f t="shared" si="26"/>
        <v/>
      </c>
      <c r="J420" t="str">
        <f t="shared" si="27"/>
        <v/>
      </c>
    </row>
    <row r="421" spans="1:10" x14ac:dyDescent="0.25">
      <c r="A421" t="str">
        <f>IF(Receipt!B421="","",Receipt!B421)</f>
        <v/>
      </c>
      <c r="B421" t="str">
        <f>IF(Receipt!C421="","",Receipt!C421)</f>
        <v/>
      </c>
      <c r="C421" t="str">
        <f>IF(Receipt!A421="","",Receipt!A421)</f>
        <v/>
      </c>
      <c r="D421" t="str">
        <f>IF(Receipt!G421&gt;0,Receipt!G421,IF(Receipt!E421="lb",16*Receipt!D421,IF(Receipt!E421="oz",Receipt!D421,"")))</f>
        <v/>
      </c>
      <c r="G421" t="str">
        <f t="shared" si="24"/>
        <v/>
      </c>
      <c r="H421" t="str">
        <f t="shared" si="25"/>
        <v/>
      </c>
      <c r="I421" s="5" t="str">
        <f t="shared" si="26"/>
        <v/>
      </c>
      <c r="J421" t="str">
        <f t="shared" si="27"/>
        <v/>
      </c>
    </row>
    <row r="422" spans="1:10" x14ac:dyDescent="0.25">
      <c r="A422" t="str">
        <f>IF(Receipt!B422="","",Receipt!B422)</f>
        <v/>
      </c>
      <c r="B422" t="str">
        <f>IF(Receipt!C422="","",Receipt!C422)</f>
        <v/>
      </c>
      <c r="C422" t="str">
        <f>IF(Receipt!A422="","",Receipt!A422)</f>
        <v/>
      </c>
      <c r="D422" t="str">
        <f>IF(Receipt!G422&gt;0,Receipt!G422,IF(Receipt!E422="lb",16*Receipt!D422,IF(Receipt!E422="oz",Receipt!D422,"")))</f>
        <v/>
      </c>
      <c r="G422" t="str">
        <f t="shared" si="24"/>
        <v/>
      </c>
      <c r="H422" t="str">
        <f t="shared" si="25"/>
        <v/>
      </c>
      <c r="I422" s="5" t="str">
        <f t="shared" si="26"/>
        <v/>
      </c>
      <c r="J422" t="str">
        <f t="shared" si="27"/>
        <v/>
      </c>
    </row>
    <row r="423" spans="1:10" x14ac:dyDescent="0.25">
      <c r="A423" t="str">
        <f>IF(Receipt!B423="","",Receipt!B423)</f>
        <v/>
      </c>
      <c r="B423" t="str">
        <f>IF(Receipt!C423="","",Receipt!C423)</f>
        <v/>
      </c>
      <c r="C423" t="str">
        <f>IF(Receipt!A423="","",Receipt!A423)</f>
        <v/>
      </c>
      <c r="D423" t="str">
        <f>IF(Receipt!G423&gt;0,Receipt!G423,IF(Receipt!E423="lb",16*Receipt!D423,IF(Receipt!E423="oz",Receipt!D423,"")))</f>
        <v/>
      </c>
      <c r="G423" t="str">
        <f t="shared" si="24"/>
        <v/>
      </c>
      <c r="H423" t="str">
        <f t="shared" si="25"/>
        <v/>
      </c>
      <c r="I423" s="5" t="str">
        <f t="shared" si="26"/>
        <v/>
      </c>
      <c r="J423" t="str">
        <f t="shared" si="27"/>
        <v/>
      </c>
    </row>
    <row r="424" spans="1:10" x14ac:dyDescent="0.25">
      <c r="A424" t="str">
        <f>IF(Receipt!B424="","",Receipt!B424)</f>
        <v/>
      </c>
      <c r="B424" t="str">
        <f>IF(Receipt!C424="","",Receipt!C424)</f>
        <v/>
      </c>
      <c r="C424" t="str">
        <f>IF(Receipt!A424="","",Receipt!A424)</f>
        <v/>
      </c>
      <c r="D424" t="str">
        <f>IF(Receipt!G424&gt;0,Receipt!G424,IF(Receipt!E424="lb",16*Receipt!D424,IF(Receipt!E424="oz",Receipt!D424,"")))</f>
        <v/>
      </c>
      <c r="G424" t="str">
        <f t="shared" si="24"/>
        <v/>
      </c>
      <c r="H424" t="str">
        <f t="shared" si="25"/>
        <v/>
      </c>
      <c r="I424" s="5" t="str">
        <f t="shared" si="26"/>
        <v/>
      </c>
      <c r="J424" t="str">
        <f t="shared" si="27"/>
        <v/>
      </c>
    </row>
    <row r="425" spans="1:10" x14ac:dyDescent="0.25">
      <c r="A425" t="str">
        <f>IF(Receipt!B425="","",Receipt!B425)</f>
        <v/>
      </c>
      <c r="B425" t="str">
        <f>IF(Receipt!C425="","",Receipt!C425)</f>
        <v/>
      </c>
      <c r="C425" t="str">
        <f>IF(Receipt!A425="","",Receipt!A425)</f>
        <v/>
      </c>
      <c r="D425" t="str">
        <f>IF(Receipt!G425&gt;0,Receipt!G425,IF(Receipt!E425="lb",16*Receipt!D425,IF(Receipt!E425="oz",Receipt!D425,"")))</f>
        <v/>
      </c>
      <c r="G425" t="str">
        <f t="shared" si="24"/>
        <v/>
      </c>
      <c r="H425" t="str">
        <f t="shared" si="25"/>
        <v/>
      </c>
      <c r="I425" s="5" t="str">
        <f t="shared" si="26"/>
        <v/>
      </c>
      <c r="J425" t="str">
        <f t="shared" si="27"/>
        <v/>
      </c>
    </row>
    <row r="426" spans="1:10" x14ac:dyDescent="0.25">
      <c r="A426" t="str">
        <f>IF(Receipt!B426="","",Receipt!B426)</f>
        <v/>
      </c>
      <c r="B426" t="str">
        <f>IF(Receipt!C426="","",Receipt!C426)</f>
        <v/>
      </c>
      <c r="C426" t="str">
        <f>IF(Receipt!A426="","",Receipt!A426)</f>
        <v/>
      </c>
      <c r="D426" t="str">
        <f>IF(Receipt!G426&gt;0,Receipt!G426,IF(Receipt!E426="lb",16*Receipt!D426,IF(Receipt!E426="oz",Receipt!D426,"")))</f>
        <v/>
      </c>
      <c r="G426" t="str">
        <f t="shared" si="24"/>
        <v/>
      </c>
      <c r="H426" t="str">
        <f t="shared" si="25"/>
        <v/>
      </c>
      <c r="I426" s="5" t="str">
        <f t="shared" si="26"/>
        <v/>
      </c>
      <c r="J426" t="str">
        <f t="shared" si="27"/>
        <v/>
      </c>
    </row>
    <row r="427" spans="1:10" x14ac:dyDescent="0.25">
      <c r="A427" t="str">
        <f>IF(Receipt!B427="","",Receipt!B427)</f>
        <v/>
      </c>
      <c r="B427" t="str">
        <f>IF(Receipt!C427="","",Receipt!C427)</f>
        <v/>
      </c>
      <c r="C427" t="str">
        <f>IF(Receipt!A427="","",Receipt!A427)</f>
        <v/>
      </c>
      <c r="D427" t="str">
        <f>IF(Receipt!G427&gt;0,Receipt!G427,IF(Receipt!E427="lb",16*Receipt!D427,IF(Receipt!E427="oz",Receipt!D427,"")))</f>
        <v/>
      </c>
      <c r="G427" t="str">
        <f t="shared" si="24"/>
        <v/>
      </c>
      <c r="H427" t="str">
        <f t="shared" si="25"/>
        <v/>
      </c>
      <c r="I427" s="5" t="str">
        <f t="shared" si="26"/>
        <v/>
      </c>
      <c r="J427" t="str">
        <f t="shared" si="27"/>
        <v/>
      </c>
    </row>
    <row r="428" spans="1:10" x14ac:dyDescent="0.25">
      <c r="A428" t="str">
        <f>IF(Receipt!B428="","",Receipt!B428)</f>
        <v/>
      </c>
      <c r="B428" t="str">
        <f>IF(Receipt!C428="","",Receipt!C428)</f>
        <v/>
      </c>
      <c r="C428" t="str">
        <f>IF(Receipt!A428="","",Receipt!A428)</f>
        <v/>
      </c>
      <c r="D428" t="str">
        <f>IF(Receipt!G428&gt;0,Receipt!G428,IF(Receipt!E428="lb",16*Receipt!D428,IF(Receipt!E428="oz",Receipt!D428,"")))</f>
        <v/>
      </c>
      <c r="G428" t="str">
        <f t="shared" si="24"/>
        <v/>
      </c>
      <c r="H428" t="str">
        <f t="shared" si="25"/>
        <v/>
      </c>
      <c r="I428" s="5" t="str">
        <f t="shared" si="26"/>
        <v/>
      </c>
      <c r="J428" t="str">
        <f t="shared" si="27"/>
        <v/>
      </c>
    </row>
    <row r="429" spans="1:10" x14ac:dyDescent="0.25">
      <c r="A429" t="str">
        <f>IF(Receipt!B429="","",Receipt!B429)</f>
        <v/>
      </c>
      <c r="B429" t="str">
        <f>IF(Receipt!C429="","",Receipt!C429)</f>
        <v/>
      </c>
      <c r="C429" t="str">
        <f>IF(Receipt!A429="","",Receipt!A429)</f>
        <v/>
      </c>
      <c r="D429" t="str">
        <f>IF(Receipt!G429&gt;0,Receipt!G429,IF(Receipt!E429="lb",16*Receipt!D429,IF(Receipt!E429="oz",Receipt!D429,"")))</f>
        <v/>
      </c>
      <c r="G429" t="str">
        <f t="shared" si="24"/>
        <v/>
      </c>
      <c r="H429" t="str">
        <f t="shared" si="25"/>
        <v/>
      </c>
      <c r="I429" s="5" t="str">
        <f t="shared" si="26"/>
        <v/>
      </c>
      <c r="J429" t="str">
        <f t="shared" si="27"/>
        <v/>
      </c>
    </row>
    <row r="430" spans="1:10" x14ac:dyDescent="0.25">
      <c r="A430" t="str">
        <f>IF(Receipt!B430="","",Receipt!B430)</f>
        <v/>
      </c>
      <c r="B430" t="str">
        <f>IF(Receipt!C430="","",Receipt!C430)</f>
        <v/>
      </c>
      <c r="C430" t="str">
        <f>IF(Receipt!A430="","",Receipt!A430)</f>
        <v/>
      </c>
      <c r="D430" t="str">
        <f>IF(Receipt!G430&gt;0,Receipt!G430,IF(Receipt!E430="lb",16*Receipt!D430,IF(Receipt!E430="oz",Receipt!D430,"")))</f>
        <v/>
      </c>
      <c r="G430" t="str">
        <f t="shared" si="24"/>
        <v/>
      </c>
      <c r="H430" t="str">
        <f t="shared" si="25"/>
        <v/>
      </c>
      <c r="I430" s="5" t="str">
        <f t="shared" si="26"/>
        <v/>
      </c>
      <c r="J430" t="str">
        <f t="shared" si="27"/>
        <v/>
      </c>
    </row>
    <row r="431" spans="1:10" x14ac:dyDescent="0.25">
      <c r="A431" t="str">
        <f>IF(Receipt!B431="","",Receipt!B431)</f>
        <v/>
      </c>
      <c r="B431" t="str">
        <f>IF(Receipt!C431="","",Receipt!C431)</f>
        <v/>
      </c>
      <c r="C431" t="str">
        <f>IF(Receipt!A431="","",Receipt!A431)</f>
        <v/>
      </c>
      <c r="D431" t="str">
        <f>IF(Receipt!G431&gt;0,Receipt!G431,IF(Receipt!E431="lb",16*Receipt!D431,IF(Receipt!E431="oz",Receipt!D431,"")))</f>
        <v/>
      </c>
      <c r="G431" t="str">
        <f t="shared" si="24"/>
        <v/>
      </c>
      <c r="H431" t="str">
        <f t="shared" si="25"/>
        <v/>
      </c>
      <c r="I431" s="5" t="str">
        <f t="shared" si="26"/>
        <v/>
      </c>
      <c r="J431" t="str">
        <f t="shared" si="27"/>
        <v/>
      </c>
    </row>
    <row r="432" spans="1:10" x14ac:dyDescent="0.25">
      <c r="A432" t="str">
        <f>IF(Receipt!B432="","",Receipt!B432)</f>
        <v/>
      </c>
      <c r="B432" t="str">
        <f>IF(Receipt!C432="","",Receipt!C432)</f>
        <v/>
      </c>
      <c r="C432" t="str">
        <f>IF(Receipt!A432="","",Receipt!A432)</f>
        <v/>
      </c>
      <c r="D432" t="str">
        <f>IF(Receipt!G432&gt;0,Receipt!G432,IF(Receipt!E432="lb",16*Receipt!D432,IF(Receipt!E432="oz",Receipt!D432,"")))</f>
        <v/>
      </c>
      <c r="G432" t="str">
        <f t="shared" si="24"/>
        <v/>
      </c>
      <c r="H432" t="str">
        <f t="shared" si="25"/>
        <v/>
      </c>
      <c r="I432" s="5" t="str">
        <f t="shared" si="26"/>
        <v/>
      </c>
      <c r="J432" t="str">
        <f t="shared" si="27"/>
        <v/>
      </c>
    </row>
    <row r="433" spans="1:10" x14ac:dyDescent="0.25">
      <c r="A433" t="str">
        <f>IF(Receipt!B433="","",Receipt!B433)</f>
        <v/>
      </c>
      <c r="B433" t="str">
        <f>IF(Receipt!C433="","",Receipt!C433)</f>
        <v/>
      </c>
      <c r="C433" t="str">
        <f>IF(Receipt!A433="","",Receipt!A433)</f>
        <v/>
      </c>
      <c r="D433" t="str">
        <f>IF(Receipt!G433&gt;0,Receipt!G433,IF(Receipt!E433="lb",16*Receipt!D433,IF(Receipt!E433="oz",Receipt!D433,"")))</f>
        <v/>
      </c>
      <c r="G433" t="str">
        <f t="shared" si="24"/>
        <v/>
      </c>
      <c r="H433" t="str">
        <f t="shared" si="25"/>
        <v/>
      </c>
      <c r="I433" s="5" t="str">
        <f t="shared" si="26"/>
        <v/>
      </c>
      <c r="J433" t="str">
        <f t="shared" si="27"/>
        <v/>
      </c>
    </row>
    <row r="434" spans="1:10" x14ac:dyDescent="0.25">
      <c r="A434" t="str">
        <f>IF(Receipt!B434="","",Receipt!B434)</f>
        <v/>
      </c>
      <c r="B434" t="str">
        <f>IF(Receipt!C434="","",Receipt!C434)</f>
        <v/>
      </c>
      <c r="C434" t="str">
        <f>IF(Receipt!A434="","",Receipt!A434)</f>
        <v/>
      </c>
      <c r="D434" t="str">
        <f>IF(Receipt!G434&gt;0,Receipt!G434,IF(Receipt!E434="lb",16*Receipt!D434,IF(Receipt!E434="oz",Receipt!D434,"")))</f>
        <v/>
      </c>
      <c r="G434" t="str">
        <f t="shared" si="24"/>
        <v/>
      </c>
      <c r="H434" t="str">
        <f t="shared" si="25"/>
        <v/>
      </c>
      <c r="I434" s="5" t="str">
        <f t="shared" si="26"/>
        <v/>
      </c>
      <c r="J434" t="str">
        <f t="shared" si="27"/>
        <v/>
      </c>
    </row>
    <row r="435" spans="1:10" x14ac:dyDescent="0.25">
      <c r="A435" t="str">
        <f>IF(Receipt!B435="","",Receipt!B435)</f>
        <v/>
      </c>
      <c r="B435" t="str">
        <f>IF(Receipt!C435="","",Receipt!C435)</f>
        <v/>
      </c>
      <c r="C435" t="str">
        <f>IF(Receipt!A435="","",Receipt!A435)</f>
        <v/>
      </c>
      <c r="D435" t="str">
        <f>IF(Receipt!G435&gt;0,Receipt!G435,IF(Receipt!E435="lb",16*Receipt!D435,IF(Receipt!E435="oz",Receipt!D435,"")))</f>
        <v/>
      </c>
      <c r="G435" t="str">
        <f t="shared" si="24"/>
        <v/>
      </c>
      <c r="H435" t="str">
        <f t="shared" si="25"/>
        <v/>
      </c>
      <c r="I435" s="5" t="str">
        <f t="shared" si="26"/>
        <v/>
      </c>
      <c r="J435" t="str">
        <f t="shared" si="27"/>
        <v/>
      </c>
    </row>
    <row r="436" spans="1:10" x14ac:dyDescent="0.25">
      <c r="A436" t="str">
        <f>IF(Receipt!B436="","",Receipt!B436)</f>
        <v/>
      </c>
      <c r="B436" t="str">
        <f>IF(Receipt!C436="","",Receipt!C436)</f>
        <v/>
      </c>
      <c r="C436" t="str">
        <f>IF(Receipt!A436="","",Receipt!A436)</f>
        <v/>
      </c>
      <c r="D436" t="str">
        <f>IF(Receipt!G436&gt;0,Receipt!G436,IF(Receipt!E436="lb",16*Receipt!D436,IF(Receipt!E436="oz",Receipt!D436,"")))</f>
        <v/>
      </c>
      <c r="G436" t="str">
        <f t="shared" si="24"/>
        <v/>
      </c>
      <c r="H436" t="str">
        <f t="shared" si="25"/>
        <v/>
      </c>
      <c r="I436" s="5" t="str">
        <f t="shared" si="26"/>
        <v/>
      </c>
      <c r="J436" t="str">
        <f t="shared" si="27"/>
        <v/>
      </c>
    </row>
    <row r="437" spans="1:10" x14ac:dyDescent="0.25">
      <c r="A437" t="str">
        <f>IF(Receipt!B437="","",Receipt!B437)</f>
        <v/>
      </c>
      <c r="B437" t="str">
        <f>IF(Receipt!C437="","",Receipt!C437)</f>
        <v/>
      </c>
      <c r="C437" t="str">
        <f>IF(Receipt!A437="","",Receipt!A437)</f>
        <v/>
      </c>
      <c r="D437" t="str">
        <f>IF(Receipt!G437&gt;0,Receipt!G437,IF(Receipt!E437="lb",16*Receipt!D437,IF(Receipt!E437="oz",Receipt!D437,"")))</f>
        <v/>
      </c>
      <c r="G437" t="str">
        <f t="shared" si="24"/>
        <v/>
      </c>
      <c r="H437" t="str">
        <f t="shared" si="25"/>
        <v/>
      </c>
      <c r="I437" s="5" t="str">
        <f t="shared" si="26"/>
        <v/>
      </c>
      <c r="J437" t="str">
        <f t="shared" si="27"/>
        <v/>
      </c>
    </row>
    <row r="438" spans="1:10" x14ac:dyDescent="0.25">
      <c r="A438" t="str">
        <f>IF(Receipt!B438="","",Receipt!B438)</f>
        <v/>
      </c>
      <c r="B438" t="str">
        <f>IF(Receipt!C438="","",Receipt!C438)</f>
        <v/>
      </c>
      <c r="C438" t="str">
        <f>IF(Receipt!A438="","",Receipt!A438)</f>
        <v/>
      </c>
      <c r="D438" t="str">
        <f>IF(Receipt!G438&gt;0,Receipt!G438,IF(Receipt!E438="lb",16*Receipt!D438,IF(Receipt!E438="oz",Receipt!D438,"")))</f>
        <v/>
      </c>
      <c r="G438" t="str">
        <f t="shared" si="24"/>
        <v/>
      </c>
      <c r="H438" t="str">
        <f t="shared" si="25"/>
        <v/>
      </c>
      <c r="I438" s="5" t="str">
        <f t="shared" si="26"/>
        <v/>
      </c>
      <c r="J438" t="str">
        <f t="shared" si="27"/>
        <v/>
      </c>
    </row>
    <row r="439" spans="1:10" x14ac:dyDescent="0.25">
      <c r="A439" t="str">
        <f>IF(Receipt!B439="","",Receipt!B439)</f>
        <v/>
      </c>
      <c r="B439" t="str">
        <f>IF(Receipt!C439="","",Receipt!C439)</f>
        <v/>
      </c>
      <c r="C439" t="str">
        <f>IF(Receipt!A439="","",Receipt!A439)</f>
        <v/>
      </c>
      <c r="D439" t="str">
        <f>IF(Receipt!G439&gt;0,Receipt!G439,IF(Receipt!E439="lb",16*Receipt!D439,IF(Receipt!E439="oz",Receipt!D439,"")))</f>
        <v/>
      </c>
      <c r="G439" t="str">
        <f t="shared" si="24"/>
        <v/>
      </c>
      <c r="H439" t="str">
        <f t="shared" si="25"/>
        <v/>
      </c>
      <c r="I439" s="5" t="str">
        <f t="shared" si="26"/>
        <v/>
      </c>
      <c r="J439" t="str">
        <f t="shared" si="27"/>
        <v/>
      </c>
    </row>
    <row r="440" spans="1:10" x14ac:dyDescent="0.25">
      <c r="A440" t="str">
        <f>IF(Receipt!B440="","",Receipt!B440)</f>
        <v/>
      </c>
      <c r="B440" t="str">
        <f>IF(Receipt!C440="","",Receipt!C440)</f>
        <v/>
      </c>
      <c r="C440" t="str">
        <f>IF(Receipt!A440="","",Receipt!A440)</f>
        <v/>
      </c>
      <c r="D440" t="str">
        <f>IF(Receipt!G440&gt;0,Receipt!G440,IF(Receipt!E440="lb",16*Receipt!D440,IF(Receipt!E440="oz",Receipt!D440,"")))</f>
        <v/>
      </c>
      <c r="G440" t="str">
        <f t="shared" si="24"/>
        <v/>
      </c>
      <c r="H440" t="str">
        <f t="shared" si="25"/>
        <v/>
      </c>
      <c r="I440" s="5" t="str">
        <f t="shared" si="26"/>
        <v/>
      </c>
      <c r="J440" t="str">
        <f t="shared" si="27"/>
        <v/>
      </c>
    </row>
    <row r="441" spans="1:10" x14ac:dyDescent="0.25">
      <c r="A441" t="str">
        <f>IF(Receipt!B441="","",Receipt!B441)</f>
        <v/>
      </c>
      <c r="B441" t="str">
        <f>IF(Receipt!C441="","",Receipt!C441)</f>
        <v/>
      </c>
      <c r="C441" t="str">
        <f>IF(Receipt!A441="","",Receipt!A441)</f>
        <v/>
      </c>
      <c r="D441" t="str">
        <f>IF(Receipt!G441&gt;0,Receipt!G441,IF(Receipt!E441="lb",16*Receipt!D441,IF(Receipt!E441="oz",Receipt!D441,"")))</f>
        <v/>
      </c>
      <c r="G441" t="str">
        <f t="shared" si="24"/>
        <v/>
      </c>
      <c r="H441" t="str">
        <f t="shared" si="25"/>
        <v/>
      </c>
      <c r="I441" s="5" t="str">
        <f t="shared" si="26"/>
        <v/>
      </c>
      <c r="J441" t="str">
        <f t="shared" si="27"/>
        <v/>
      </c>
    </row>
    <row r="442" spans="1:10" x14ac:dyDescent="0.25">
      <c r="A442" t="str">
        <f>IF(Receipt!B442="","",Receipt!B442)</f>
        <v/>
      </c>
      <c r="B442" t="str">
        <f>IF(Receipt!C442="","",Receipt!C442)</f>
        <v/>
      </c>
      <c r="C442" t="str">
        <f>IF(Receipt!A442="","",Receipt!A442)</f>
        <v/>
      </c>
      <c r="D442" t="str">
        <f>IF(Receipt!G442&gt;0,Receipt!G442,IF(Receipt!E442="lb",16*Receipt!D442,IF(Receipt!E442="oz",Receipt!D442,"")))</f>
        <v/>
      </c>
      <c r="G442" t="str">
        <f t="shared" si="24"/>
        <v/>
      </c>
      <c r="H442" t="str">
        <f t="shared" si="25"/>
        <v/>
      </c>
      <c r="I442" s="5" t="str">
        <f t="shared" si="26"/>
        <v/>
      </c>
      <c r="J442" t="str">
        <f t="shared" si="27"/>
        <v/>
      </c>
    </row>
    <row r="443" spans="1:10" x14ac:dyDescent="0.25">
      <c r="A443" t="str">
        <f>IF(Receipt!B443="","",Receipt!B443)</f>
        <v/>
      </c>
      <c r="B443" t="str">
        <f>IF(Receipt!C443="","",Receipt!C443)</f>
        <v/>
      </c>
      <c r="C443" t="str">
        <f>IF(Receipt!A443="","",Receipt!A443)</f>
        <v/>
      </c>
      <c r="D443" t="str">
        <f>IF(Receipt!G443&gt;0,Receipt!G443,IF(Receipt!E443="lb",16*Receipt!D443,IF(Receipt!E443="oz",Receipt!D443,"")))</f>
        <v/>
      </c>
      <c r="G443" t="str">
        <f t="shared" si="24"/>
        <v/>
      </c>
      <c r="H443" t="str">
        <f t="shared" si="25"/>
        <v/>
      </c>
      <c r="I443" s="5" t="str">
        <f t="shared" si="26"/>
        <v/>
      </c>
      <c r="J443" t="str">
        <f t="shared" si="27"/>
        <v/>
      </c>
    </row>
    <row r="444" spans="1:10" x14ac:dyDescent="0.25">
      <c r="A444" t="str">
        <f>IF(Receipt!B444="","",Receipt!B444)</f>
        <v/>
      </c>
      <c r="B444" t="str">
        <f>IF(Receipt!C444="","",Receipt!C444)</f>
        <v/>
      </c>
      <c r="C444" t="str">
        <f>IF(Receipt!A444="","",Receipt!A444)</f>
        <v/>
      </c>
      <c r="D444" t="str">
        <f>IF(Receipt!G444&gt;0,Receipt!G444,IF(Receipt!E444="lb",16*Receipt!D444,IF(Receipt!E444="oz",Receipt!D444,"")))</f>
        <v/>
      </c>
      <c r="G444" t="str">
        <f t="shared" si="24"/>
        <v/>
      </c>
      <c r="H444" t="str">
        <f t="shared" si="25"/>
        <v/>
      </c>
      <c r="I444" s="5" t="str">
        <f t="shared" si="26"/>
        <v/>
      </c>
      <c r="J444" t="str">
        <f t="shared" si="27"/>
        <v/>
      </c>
    </row>
    <row r="445" spans="1:10" x14ac:dyDescent="0.25">
      <c r="A445" t="str">
        <f>IF(Receipt!B445="","",Receipt!B445)</f>
        <v/>
      </c>
      <c r="B445" t="str">
        <f>IF(Receipt!C445="","",Receipt!C445)</f>
        <v/>
      </c>
      <c r="C445" t="str">
        <f>IF(Receipt!A445="","",Receipt!A445)</f>
        <v/>
      </c>
      <c r="D445" t="str">
        <f>IF(Receipt!G445&gt;0,Receipt!G445,IF(Receipt!E445="lb",16*Receipt!D445,IF(Receipt!E445="oz",Receipt!D445,"")))</f>
        <v/>
      </c>
      <c r="G445" t="str">
        <f t="shared" si="24"/>
        <v/>
      </c>
      <c r="H445" t="str">
        <f t="shared" si="25"/>
        <v/>
      </c>
      <c r="I445" s="5" t="str">
        <f t="shared" si="26"/>
        <v/>
      </c>
      <c r="J445" t="str">
        <f t="shared" si="27"/>
        <v/>
      </c>
    </row>
    <row r="446" spans="1:10" x14ac:dyDescent="0.25">
      <c r="A446" t="str">
        <f>IF(Receipt!B446="","",Receipt!B446)</f>
        <v/>
      </c>
      <c r="B446" t="str">
        <f>IF(Receipt!C446="","",Receipt!C446)</f>
        <v/>
      </c>
      <c r="C446" t="str">
        <f>IF(Receipt!A446="","",Receipt!A446)</f>
        <v/>
      </c>
      <c r="D446" t="str">
        <f>IF(Receipt!G446&gt;0,Receipt!G446,IF(Receipt!E446="lb",16*Receipt!D446,IF(Receipt!E446="oz",Receipt!D446,"")))</f>
        <v/>
      </c>
      <c r="G446" t="str">
        <f t="shared" si="24"/>
        <v/>
      </c>
      <c r="H446" t="str">
        <f t="shared" si="25"/>
        <v/>
      </c>
      <c r="I446" s="5" t="str">
        <f t="shared" si="26"/>
        <v/>
      </c>
      <c r="J446" t="str">
        <f t="shared" si="27"/>
        <v/>
      </c>
    </row>
    <row r="447" spans="1:10" x14ac:dyDescent="0.25">
      <c r="A447" t="str">
        <f>IF(Receipt!B447="","",Receipt!B447)</f>
        <v/>
      </c>
      <c r="B447" t="str">
        <f>IF(Receipt!C447="","",Receipt!C447)</f>
        <v/>
      </c>
      <c r="C447" t="str">
        <f>IF(Receipt!A447="","",Receipt!A447)</f>
        <v/>
      </c>
      <c r="D447" t="str">
        <f>IF(Receipt!G447&gt;0,Receipt!G447,IF(Receipt!E447="lb",16*Receipt!D447,IF(Receipt!E447="oz",Receipt!D447,"")))</f>
        <v/>
      </c>
      <c r="G447" t="str">
        <f t="shared" si="24"/>
        <v/>
      </c>
      <c r="H447" t="str">
        <f t="shared" si="25"/>
        <v/>
      </c>
      <c r="I447" s="5" t="str">
        <f t="shared" si="26"/>
        <v/>
      </c>
      <c r="J447" t="str">
        <f t="shared" si="27"/>
        <v/>
      </c>
    </row>
    <row r="448" spans="1:10" x14ac:dyDescent="0.25">
      <c r="A448" t="str">
        <f>IF(Receipt!B448="","",Receipt!B448)</f>
        <v/>
      </c>
      <c r="B448" t="str">
        <f>IF(Receipt!C448="","",Receipt!C448)</f>
        <v/>
      </c>
      <c r="C448" t="str">
        <f>IF(Receipt!A448="","",Receipt!A448)</f>
        <v/>
      </c>
      <c r="D448" t="str">
        <f>IF(Receipt!G448&gt;0,Receipt!G448,IF(Receipt!E448="lb",16*Receipt!D448,IF(Receipt!E448="oz",Receipt!D448,"")))</f>
        <v/>
      </c>
      <c r="G448" t="str">
        <f t="shared" si="24"/>
        <v/>
      </c>
      <c r="H448" t="str">
        <f t="shared" si="25"/>
        <v/>
      </c>
      <c r="I448" s="5" t="str">
        <f t="shared" si="26"/>
        <v/>
      </c>
      <c r="J448" t="str">
        <f t="shared" si="27"/>
        <v/>
      </c>
    </row>
    <row r="449" spans="1:10" x14ac:dyDescent="0.25">
      <c r="A449" t="str">
        <f>IF(Receipt!B449="","",Receipt!B449)</f>
        <v/>
      </c>
      <c r="B449" t="str">
        <f>IF(Receipt!C449="","",Receipt!C449)</f>
        <v/>
      </c>
      <c r="C449" t="str">
        <f>IF(Receipt!A449="","",Receipt!A449)</f>
        <v/>
      </c>
      <c r="D449" t="str">
        <f>IF(Receipt!G449&gt;0,Receipt!G449,IF(Receipt!E449="lb",16*Receipt!D449,IF(Receipt!E449="oz",Receipt!D449,"")))</f>
        <v/>
      </c>
      <c r="G449" t="str">
        <f t="shared" si="24"/>
        <v/>
      </c>
      <c r="H449" t="str">
        <f t="shared" si="25"/>
        <v/>
      </c>
      <c r="I449" s="5" t="str">
        <f t="shared" si="26"/>
        <v/>
      </c>
      <c r="J449" t="str">
        <f t="shared" si="27"/>
        <v/>
      </c>
    </row>
    <row r="450" spans="1:10" x14ac:dyDescent="0.25">
      <c r="A450" t="str">
        <f>IF(Receipt!B450="","",Receipt!B450)</f>
        <v/>
      </c>
      <c r="B450" t="str">
        <f>IF(Receipt!C450="","",Receipt!C450)</f>
        <v/>
      </c>
      <c r="C450" t="str">
        <f>IF(Receipt!A450="","",Receipt!A450)</f>
        <v/>
      </c>
      <c r="D450" t="str">
        <f>IF(Receipt!G450&gt;0,Receipt!G450,IF(Receipt!E450="lb",16*Receipt!D450,IF(Receipt!E450="oz",Receipt!D450,"")))</f>
        <v/>
      </c>
      <c r="G450" t="str">
        <f t="shared" ref="G450:G501" si="28">IF(OR(D450="",E450="",F450=""),"",MIN(D450,E450*F450))</f>
        <v/>
      </c>
      <c r="H450" t="str">
        <f t="shared" ref="H450:H501" si="29">IF(G450="","", D450-G450)</f>
        <v/>
      </c>
      <c r="I450" s="5" t="str">
        <f t="shared" ref="I450:I501" si="30">IF(H450="","", H450 * 0)</f>
        <v/>
      </c>
      <c r="J450" t="str">
        <f t="shared" ref="J450:J501" si="31">IF(H450="", "", IF(H450&gt;0,
IF(B450="Veggies","Chop &amp; freeze within 48h; batch soups/stir-fries.",
IF(B450="Meat (cooked)","Freeze portions day 1; label dates.",
IF(B450="Cheese","Shred &amp; freeze; use in sauces.",
IF(B450="Bread","Freeze slices; toast from frozen.","Batch-cook or dehydrate to extend shelf life.")))),"") )</f>
        <v/>
      </c>
    </row>
    <row r="451" spans="1:10" x14ac:dyDescent="0.25">
      <c r="A451" t="str">
        <f>IF(Receipt!B451="","",Receipt!B451)</f>
        <v/>
      </c>
      <c r="B451" t="str">
        <f>IF(Receipt!C451="","",Receipt!C451)</f>
        <v/>
      </c>
      <c r="C451" t="str">
        <f>IF(Receipt!A451="","",Receipt!A451)</f>
        <v/>
      </c>
      <c r="D451" t="str">
        <f>IF(Receipt!G451&gt;0,Receipt!G451,IF(Receipt!E451="lb",16*Receipt!D451,IF(Receipt!E451="oz",Receipt!D451,"")))</f>
        <v/>
      </c>
      <c r="G451" t="str">
        <f t="shared" si="28"/>
        <v/>
      </c>
      <c r="H451" t="str">
        <f t="shared" si="29"/>
        <v/>
      </c>
      <c r="I451" s="5" t="str">
        <f t="shared" si="30"/>
        <v/>
      </c>
      <c r="J451" t="str">
        <f t="shared" si="31"/>
        <v/>
      </c>
    </row>
    <row r="452" spans="1:10" x14ac:dyDescent="0.25">
      <c r="A452" t="str">
        <f>IF(Receipt!B452="","",Receipt!B452)</f>
        <v/>
      </c>
      <c r="B452" t="str">
        <f>IF(Receipt!C452="","",Receipt!C452)</f>
        <v/>
      </c>
      <c r="C452" t="str">
        <f>IF(Receipt!A452="","",Receipt!A452)</f>
        <v/>
      </c>
      <c r="D452" t="str">
        <f>IF(Receipt!G452&gt;0,Receipt!G452,IF(Receipt!E452="lb",16*Receipt!D452,IF(Receipt!E452="oz",Receipt!D452,"")))</f>
        <v/>
      </c>
      <c r="G452" t="str">
        <f t="shared" si="28"/>
        <v/>
      </c>
      <c r="H452" t="str">
        <f t="shared" si="29"/>
        <v/>
      </c>
      <c r="I452" s="5" t="str">
        <f t="shared" si="30"/>
        <v/>
      </c>
      <c r="J452" t="str">
        <f t="shared" si="31"/>
        <v/>
      </c>
    </row>
    <row r="453" spans="1:10" x14ac:dyDescent="0.25">
      <c r="A453" t="str">
        <f>IF(Receipt!B453="","",Receipt!B453)</f>
        <v/>
      </c>
      <c r="B453" t="str">
        <f>IF(Receipt!C453="","",Receipt!C453)</f>
        <v/>
      </c>
      <c r="C453" t="str">
        <f>IF(Receipt!A453="","",Receipt!A453)</f>
        <v/>
      </c>
      <c r="D453" t="str">
        <f>IF(Receipt!G453&gt;0,Receipt!G453,IF(Receipt!E453="lb",16*Receipt!D453,IF(Receipt!E453="oz",Receipt!D453,"")))</f>
        <v/>
      </c>
      <c r="G453" t="str">
        <f t="shared" si="28"/>
        <v/>
      </c>
      <c r="H453" t="str">
        <f t="shared" si="29"/>
        <v/>
      </c>
      <c r="I453" s="5" t="str">
        <f t="shared" si="30"/>
        <v/>
      </c>
      <c r="J453" t="str">
        <f t="shared" si="31"/>
        <v/>
      </c>
    </row>
    <row r="454" spans="1:10" x14ac:dyDescent="0.25">
      <c r="A454" t="str">
        <f>IF(Receipt!B454="","",Receipt!B454)</f>
        <v/>
      </c>
      <c r="B454" t="str">
        <f>IF(Receipt!C454="","",Receipt!C454)</f>
        <v/>
      </c>
      <c r="C454" t="str">
        <f>IF(Receipt!A454="","",Receipt!A454)</f>
        <v/>
      </c>
      <c r="D454" t="str">
        <f>IF(Receipt!G454&gt;0,Receipt!G454,IF(Receipt!E454="lb",16*Receipt!D454,IF(Receipt!E454="oz",Receipt!D454,"")))</f>
        <v/>
      </c>
      <c r="G454" t="str">
        <f t="shared" si="28"/>
        <v/>
      </c>
      <c r="H454" t="str">
        <f t="shared" si="29"/>
        <v/>
      </c>
      <c r="I454" s="5" t="str">
        <f t="shared" si="30"/>
        <v/>
      </c>
      <c r="J454" t="str">
        <f t="shared" si="31"/>
        <v/>
      </c>
    </row>
    <row r="455" spans="1:10" x14ac:dyDescent="0.25">
      <c r="A455" t="str">
        <f>IF(Receipt!B455="","",Receipt!B455)</f>
        <v/>
      </c>
      <c r="B455" t="str">
        <f>IF(Receipt!C455="","",Receipt!C455)</f>
        <v/>
      </c>
      <c r="C455" t="str">
        <f>IF(Receipt!A455="","",Receipt!A455)</f>
        <v/>
      </c>
      <c r="D455" t="str">
        <f>IF(Receipt!G455&gt;0,Receipt!G455,IF(Receipt!E455="lb",16*Receipt!D455,IF(Receipt!E455="oz",Receipt!D455,"")))</f>
        <v/>
      </c>
      <c r="G455" t="str">
        <f t="shared" si="28"/>
        <v/>
      </c>
      <c r="H455" t="str">
        <f t="shared" si="29"/>
        <v/>
      </c>
      <c r="I455" s="5" t="str">
        <f t="shared" si="30"/>
        <v/>
      </c>
      <c r="J455" t="str">
        <f t="shared" si="31"/>
        <v/>
      </c>
    </row>
    <row r="456" spans="1:10" x14ac:dyDescent="0.25">
      <c r="A456" t="str">
        <f>IF(Receipt!B456="","",Receipt!B456)</f>
        <v/>
      </c>
      <c r="B456" t="str">
        <f>IF(Receipt!C456="","",Receipt!C456)</f>
        <v/>
      </c>
      <c r="C456" t="str">
        <f>IF(Receipt!A456="","",Receipt!A456)</f>
        <v/>
      </c>
      <c r="D456" t="str">
        <f>IF(Receipt!G456&gt;0,Receipt!G456,IF(Receipt!E456="lb",16*Receipt!D456,IF(Receipt!E456="oz",Receipt!D456,"")))</f>
        <v/>
      </c>
      <c r="G456" t="str">
        <f t="shared" si="28"/>
        <v/>
      </c>
      <c r="H456" t="str">
        <f t="shared" si="29"/>
        <v/>
      </c>
      <c r="I456" s="5" t="str">
        <f t="shared" si="30"/>
        <v/>
      </c>
      <c r="J456" t="str">
        <f t="shared" si="31"/>
        <v/>
      </c>
    </row>
    <row r="457" spans="1:10" x14ac:dyDescent="0.25">
      <c r="A457" t="str">
        <f>IF(Receipt!B457="","",Receipt!B457)</f>
        <v/>
      </c>
      <c r="B457" t="str">
        <f>IF(Receipt!C457="","",Receipt!C457)</f>
        <v/>
      </c>
      <c r="C457" t="str">
        <f>IF(Receipt!A457="","",Receipt!A457)</f>
        <v/>
      </c>
      <c r="D457" t="str">
        <f>IF(Receipt!G457&gt;0,Receipt!G457,IF(Receipt!E457="lb",16*Receipt!D457,IF(Receipt!E457="oz",Receipt!D457,"")))</f>
        <v/>
      </c>
      <c r="G457" t="str">
        <f t="shared" si="28"/>
        <v/>
      </c>
      <c r="H457" t="str">
        <f t="shared" si="29"/>
        <v/>
      </c>
      <c r="I457" s="5" t="str">
        <f t="shared" si="30"/>
        <v/>
      </c>
      <c r="J457" t="str">
        <f t="shared" si="31"/>
        <v/>
      </c>
    </row>
    <row r="458" spans="1:10" x14ac:dyDescent="0.25">
      <c r="A458" t="str">
        <f>IF(Receipt!B458="","",Receipt!B458)</f>
        <v/>
      </c>
      <c r="B458" t="str">
        <f>IF(Receipt!C458="","",Receipt!C458)</f>
        <v/>
      </c>
      <c r="C458" t="str">
        <f>IF(Receipt!A458="","",Receipt!A458)</f>
        <v/>
      </c>
      <c r="D458" t="str">
        <f>IF(Receipt!G458&gt;0,Receipt!G458,IF(Receipt!E458="lb",16*Receipt!D458,IF(Receipt!E458="oz",Receipt!D458,"")))</f>
        <v/>
      </c>
      <c r="G458" t="str">
        <f t="shared" si="28"/>
        <v/>
      </c>
      <c r="H458" t="str">
        <f t="shared" si="29"/>
        <v/>
      </c>
      <c r="I458" s="5" t="str">
        <f t="shared" si="30"/>
        <v/>
      </c>
      <c r="J458" t="str">
        <f t="shared" si="31"/>
        <v/>
      </c>
    </row>
    <row r="459" spans="1:10" x14ac:dyDescent="0.25">
      <c r="A459" t="str">
        <f>IF(Receipt!B459="","",Receipt!B459)</f>
        <v/>
      </c>
      <c r="B459" t="str">
        <f>IF(Receipt!C459="","",Receipt!C459)</f>
        <v/>
      </c>
      <c r="C459" t="str">
        <f>IF(Receipt!A459="","",Receipt!A459)</f>
        <v/>
      </c>
      <c r="D459" t="str">
        <f>IF(Receipt!G459&gt;0,Receipt!G459,IF(Receipt!E459="lb",16*Receipt!D459,IF(Receipt!E459="oz",Receipt!D459,"")))</f>
        <v/>
      </c>
      <c r="G459" t="str">
        <f t="shared" si="28"/>
        <v/>
      </c>
      <c r="H459" t="str">
        <f t="shared" si="29"/>
        <v/>
      </c>
      <c r="I459" s="5" t="str">
        <f t="shared" si="30"/>
        <v/>
      </c>
      <c r="J459" t="str">
        <f t="shared" si="31"/>
        <v/>
      </c>
    </row>
    <row r="460" spans="1:10" x14ac:dyDescent="0.25">
      <c r="A460" t="str">
        <f>IF(Receipt!B460="","",Receipt!B460)</f>
        <v/>
      </c>
      <c r="B460" t="str">
        <f>IF(Receipt!C460="","",Receipt!C460)</f>
        <v/>
      </c>
      <c r="C460" t="str">
        <f>IF(Receipt!A460="","",Receipt!A460)</f>
        <v/>
      </c>
      <c r="D460" t="str">
        <f>IF(Receipt!G460&gt;0,Receipt!G460,IF(Receipt!E460="lb",16*Receipt!D460,IF(Receipt!E460="oz",Receipt!D460,"")))</f>
        <v/>
      </c>
      <c r="G460" t="str">
        <f t="shared" si="28"/>
        <v/>
      </c>
      <c r="H460" t="str">
        <f t="shared" si="29"/>
        <v/>
      </c>
      <c r="I460" s="5" t="str">
        <f t="shared" si="30"/>
        <v/>
      </c>
      <c r="J460" t="str">
        <f t="shared" si="31"/>
        <v/>
      </c>
    </row>
    <row r="461" spans="1:10" x14ac:dyDescent="0.25">
      <c r="A461" t="str">
        <f>IF(Receipt!B461="","",Receipt!B461)</f>
        <v/>
      </c>
      <c r="B461" t="str">
        <f>IF(Receipt!C461="","",Receipt!C461)</f>
        <v/>
      </c>
      <c r="C461" t="str">
        <f>IF(Receipt!A461="","",Receipt!A461)</f>
        <v/>
      </c>
      <c r="D461" t="str">
        <f>IF(Receipt!G461&gt;0,Receipt!G461,IF(Receipt!E461="lb",16*Receipt!D461,IF(Receipt!E461="oz",Receipt!D461,"")))</f>
        <v/>
      </c>
      <c r="G461" t="str">
        <f t="shared" si="28"/>
        <v/>
      </c>
      <c r="H461" t="str">
        <f t="shared" si="29"/>
        <v/>
      </c>
      <c r="I461" s="5" t="str">
        <f t="shared" si="30"/>
        <v/>
      </c>
      <c r="J461" t="str">
        <f t="shared" si="31"/>
        <v/>
      </c>
    </row>
    <row r="462" spans="1:10" x14ac:dyDescent="0.25">
      <c r="A462" t="str">
        <f>IF(Receipt!B462="","",Receipt!B462)</f>
        <v/>
      </c>
      <c r="B462" t="str">
        <f>IF(Receipt!C462="","",Receipt!C462)</f>
        <v/>
      </c>
      <c r="C462" t="str">
        <f>IF(Receipt!A462="","",Receipt!A462)</f>
        <v/>
      </c>
      <c r="D462" t="str">
        <f>IF(Receipt!G462&gt;0,Receipt!G462,IF(Receipt!E462="lb",16*Receipt!D462,IF(Receipt!E462="oz",Receipt!D462,"")))</f>
        <v/>
      </c>
      <c r="G462" t="str">
        <f t="shared" si="28"/>
        <v/>
      </c>
      <c r="H462" t="str">
        <f t="shared" si="29"/>
        <v/>
      </c>
      <c r="I462" s="5" t="str">
        <f t="shared" si="30"/>
        <v/>
      </c>
      <c r="J462" t="str">
        <f t="shared" si="31"/>
        <v/>
      </c>
    </row>
    <row r="463" spans="1:10" x14ac:dyDescent="0.25">
      <c r="A463" t="str">
        <f>IF(Receipt!B463="","",Receipt!B463)</f>
        <v/>
      </c>
      <c r="B463" t="str">
        <f>IF(Receipt!C463="","",Receipt!C463)</f>
        <v/>
      </c>
      <c r="C463" t="str">
        <f>IF(Receipt!A463="","",Receipt!A463)</f>
        <v/>
      </c>
      <c r="D463" t="str">
        <f>IF(Receipt!G463&gt;0,Receipt!G463,IF(Receipt!E463="lb",16*Receipt!D463,IF(Receipt!E463="oz",Receipt!D463,"")))</f>
        <v/>
      </c>
      <c r="G463" t="str">
        <f t="shared" si="28"/>
        <v/>
      </c>
      <c r="H463" t="str">
        <f t="shared" si="29"/>
        <v/>
      </c>
      <c r="I463" s="5" t="str">
        <f t="shared" si="30"/>
        <v/>
      </c>
      <c r="J463" t="str">
        <f t="shared" si="31"/>
        <v/>
      </c>
    </row>
    <row r="464" spans="1:10" x14ac:dyDescent="0.25">
      <c r="A464" t="str">
        <f>IF(Receipt!B464="","",Receipt!B464)</f>
        <v/>
      </c>
      <c r="B464" t="str">
        <f>IF(Receipt!C464="","",Receipt!C464)</f>
        <v/>
      </c>
      <c r="C464" t="str">
        <f>IF(Receipt!A464="","",Receipt!A464)</f>
        <v/>
      </c>
      <c r="D464" t="str">
        <f>IF(Receipt!G464&gt;0,Receipt!G464,IF(Receipt!E464="lb",16*Receipt!D464,IF(Receipt!E464="oz",Receipt!D464,"")))</f>
        <v/>
      </c>
      <c r="G464" t="str">
        <f t="shared" si="28"/>
        <v/>
      </c>
      <c r="H464" t="str">
        <f t="shared" si="29"/>
        <v/>
      </c>
      <c r="I464" s="5" t="str">
        <f t="shared" si="30"/>
        <v/>
      </c>
      <c r="J464" t="str">
        <f t="shared" si="31"/>
        <v/>
      </c>
    </row>
    <row r="465" spans="1:10" x14ac:dyDescent="0.25">
      <c r="A465" t="str">
        <f>IF(Receipt!B465="","",Receipt!B465)</f>
        <v/>
      </c>
      <c r="B465" t="str">
        <f>IF(Receipt!C465="","",Receipt!C465)</f>
        <v/>
      </c>
      <c r="C465" t="str">
        <f>IF(Receipt!A465="","",Receipt!A465)</f>
        <v/>
      </c>
      <c r="D465" t="str">
        <f>IF(Receipt!G465&gt;0,Receipt!G465,IF(Receipt!E465="lb",16*Receipt!D465,IF(Receipt!E465="oz",Receipt!D465,"")))</f>
        <v/>
      </c>
      <c r="G465" t="str">
        <f t="shared" si="28"/>
        <v/>
      </c>
      <c r="H465" t="str">
        <f t="shared" si="29"/>
        <v/>
      </c>
      <c r="I465" s="5" t="str">
        <f t="shared" si="30"/>
        <v/>
      </c>
      <c r="J465" t="str">
        <f t="shared" si="31"/>
        <v/>
      </c>
    </row>
    <row r="466" spans="1:10" x14ac:dyDescent="0.25">
      <c r="A466" t="str">
        <f>IF(Receipt!B466="","",Receipt!B466)</f>
        <v/>
      </c>
      <c r="B466" t="str">
        <f>IF(Receipt!C466="","",Receipt!C466)</f>
        <v/>
      </c>
      <c r="C466" t="str">
        <f>IF(Receipt!A466="","",Receipt!A466)</f>
        <v/>
      </c>
      <c r="D466" t="str">
        <f>IF(Receipt!G466&gt;0,Receipt!G466,IF(Receipt!E466="lb",16*Receipt!D466,IF(Receipt!E466="oz",Receipt!D466,"")))</f>
        <v/>
      </c>
      <c r="G466" t="str">
        <f t="shared" si="28"/>
        <v/>
      </c>
      <c r="H466" t="str">
        <f t="shared" si="29"/>
        <v/>
      </c>
      <c r="I466" s="5" t="str">
        <f t="shared" si="30"/>
        <v/>
      </c>
      <c r="J466" t="str">
        <f t="shared" si="31"/>
        <v/>
      </c>
    </row>
    <row r="467" spans="1:10" x14ac:dyDescent="0.25">
      <c r="A467" t="str">
        <f>IF(Receipt!B467="","",Receipt!B467)</f>
        <v/>
      </c>
      <c r="B467" t="str">
        <f>IF(Receipt!C467="","",Receipt!C467)</f>
        <v/>
      </c>
      <c r="C467" t="str">
        <f>IF(Receipt!A467="","",Receipt!A467)</f>
        <v/>
      </c>
      <c r="D467" t="str">
        <f>IF(Receipt!G467&gt;0,Receipt!G467,IF(Receipt!E467="lb",16*Receipt!D467,IF(Receipt!E467="oz",Receipt!D467,"")))</f>
        <v/>
      </c>
      <c r="G467" t="str">
        <f t="shared" si="28"/>
        <v/>
      </c>
      <c r="H467" t="str">
        <f t="shared" si="29"/>
        <v/>
      </c>
      <c r="I467" s="5" t="str">
        <f t="shared" si="30"/>
        <v/>
      </c>
      <c r="J467" t="str">
        <f t="shared" si="31"/>
        <v/>
      </c>
    </row>
    <row r="468" spans="1:10" x14ac:dyDescent="0.25">
      <c r="A468" t="str">
        <f>IF(Receipt!B468="","",Receipt!B468)</f>
        <v/>
      </c>
      <c r="B468" t="str">
        <f>IF(Receipt!C468="","",Receipt!C468)</f>
        <v/>
      </c>
      <c r="C468" t="str">
        <f>IF(Receipt!A468="","",Receipt!A468)</f>
        <v/>
      </c>
      <c r="D468" t="str">
        <f>IF(Receipt!G468&gt;0,Receipt!G468,IF(Receipt!E468="lb",16*Receipt!D468,IF(Receipt!E468="oz",Receipt!D468,"")))</f>
        <v/>
      </c>
      <c r="G468" t="str">
        <f t="shared" si="28"/>
        <v/>
      </c>
      <c r="H468" t="str">
        <f t="shared" si="29"/>
        <v/>
      </c>
      <c r="I468" s="5" t="str">
        <f t="shared" si="30"/>
        <v/>
      </c>
      <c r="J468" t="str">
        <f t="shared" si="31"/>
        <v/>
      </c>
    </row>
    <row r="469" spans="1:10" x14ac:dyDescent="0.25">
      <c r="A469" t="str">
        <f>IF(Receipt!B469="","",Receipt!B469)</f>
        <v/>
      </c>
      <c r="B469" t="str">
        <f>IF(Receipt!C469="","",Receipt!C469)</f>
        <v/>
      </c>
      <c r="C469" t="str">
        <f>IF(Receipt!A469="","",Receipt!A469)</f>
        <v/>
      </c>
      <c r="D469" t="str">
        <f>IF(Receipt!G469&gt;0,Receipt!G469,IF(Receipt!E469="lb",16*Receipt!D469,IF(Receipt!E469="oz",Receipt!D469,"")))</f>
        <v/>
      </c>
      <c r="G469" t="str">
        <f t="shared" si="28"/>
        <v/>
      </c>
      <c r="H469" t="str">
        <f t="shared" si="29"/>
        <v/>
      </c>
      <c r="I469" s="5" t="str">
        <f t="shared" si="30"/>
        <v/>
      </c>
      <c r="J469" t="str">
        <f t="shared" si="31"/>
        <v/>
      </c>
    </row>
    <row r="470" spans="1:10" x14ac:dyDescent="0.25">
      <c r="A470" t="str">
        <f>IF(Receipt!B470="","",Receipt!B470)</f>
        <v/>
      </c>
      <c r="B470" t="str">
        <f>IF(Receipt!C470="","",Receipt!C470)</f>
        <v/>
      </c>
      <c r="C470" t="str">
        <f>IF(Receipt!A470="","",Receipt!A470)</f>
        <v/>
      </c>
      <c r="D470" t="str">
        <f>IF(Receipt!G470&gt;0,Receipt!G470,IF(Receipt!E470="lb",16*Receipt!D470,IF(Receipt!E470="oz",Receipt!D470,"")))</f>
        <v/>
      </c>
      <c r="G470" t="str">
        <f t="shared" si="28"/>
        <v/>
      </c>
      <c r="H470" t="str">
        <f t="shared" si="29"/>
        <v/>
      </c>
      <c r="I470" s="5" t="str">
        <f t="shared" si="30"/>
        <v/>
      </c>
      <c r="J470" t="str">
        <f t="shared" si="31"/>
        <v/>
      </c>
    </row>
    <row r="471" spans="1:10" x14ac:dyDescent="0.25">
      <c r="A471" t="str">
        <f>IF(Receipt!B471="","",Receipt!B471)</f>
        <v/>
      </c>
      <c r="B471" t="str">
        <f>IF(Receipt!C471="","",Receipt!C471)</f>
        <v/>
      </c>
      <c r="C471" t="str">
        <f>IF(Receipt!A471="","",Receipt!A471)</f>
        <v/>
      </c>
      <c r="D471" t="str">
        <f>IF(Receipt!G471&gt;0,Receipt!G471,IF(Receipt!E471="lb",16*Receipt!D471,IF(Receipt!E471="oz",Receipt!D471,"")))</f>
        <v/>
      </c>
      <c r="G471" t="str">
        <f t="shared" si="28"/>
        <v/>
      </c>
      <c r="H471" t="str">
        <f t="shared" si="29"/>
        <v/>
      </c>
      <c r="I471" s="5" t="str">
        <f t="shared" si="30"/>
        <v/>
      </c>
      <c r="J471" t="str">
        <f t="shared" si="31"/>
        <v/>
      </c>
    </row>
    <row r="472" spans="1:10" x14ac:dyDescent="0.25">
      <c r="A472" t="str">
        <f>IF(Receipt!B472="","",Receipt!B472)</f>
        <v/>
      </c>
      <c r="B472" t="str">
        <f>IF(Receipt!C472="","",Receipt!C472)</f>
        <v/>
      </c>
      <c r="C472" t="str">
        <f>IF(Receipt!A472="","",Receipt!A472)</f>
        <v/>
      </c>
      <c r="D472" t="str">
        <f>IF(Receipt!G472&gt;0,Receipt!G472,IF(Receipt!E472="lb",16*Receipt!D472,IF(Receipt!E472="oz",Receipt!D472,"")))</f>
        <v/>
      </c>
      <c r="G472" t="str">
        <f t="shared" si="28"/>
        <v/>
      </c>
      <c r="H472" t="str">
        <f t="shared" si="29"/>
        <v/>
      </c>
      <c r="I472" s="5" t="str">
        <f t="shared" si="30"/>
        <v/>
      </c>
      <c r="J472" t="str">
        <f t="shared" si="31"/>
        <v/>
      </c>
    </row>
    <row r="473" spans="1:10" x14ac:dyDescent="0.25">
      <c r="A473" t="str">
        <f>IF(Receipt!B473="","",Receipt!B473)</f>
        <v/>
      </c>
      <c r="B473" t="str">
        <f>IF(Receipt!C473="","",Receipt!C473)</f>
        <v/>
      </c>
      <c r="C473" t="str">
        <f>IF(Receipt!A473="","",Receipt!A473)</f>
        <v/>
      </c>
      <c r="D473" t="str">
        <f>IF(Receipt!G473&gt;0,Receipt!G473,IF(Receipt!E473="lb",16*Receipt!D473,IF(Receipt!E473="oz",Receipt!D473,"")))</f>
        <v/>
      </c>
      <c r="G473" t="str">
        <f t="shared" si="28"/>
        <v/>
      </c>
      <c r="H473" t="str">
        <f t="shared" si="29"/>
        <v/>
      </c>
      <c r="I473" s="5" t="str">
        <f t="shared" si="30"/>
        <v/>
      </c>
      <c r="J473" t="str">
        <f t="shared" si="31"/>
        <v/>
      </c>
    </row>
    <row r="474" spans="1:10" x14ac:dyDescent="0.25">
      <c r="A474" t="str">
        <f>IF(Receipt!B474="","",Receipt!B474)</f>
        <v/>
      </c>
      <c r="B474" t="str">
        <f>IF(Receipt!C474="","",Receipt!C474)</f>
        <v/>
      </c>
      <c r="C474" t="str">
        <f>IF(Receipt!A474="","",Receipt!A474)</f>
        <v/>
      </c>
      <c r="D474" t="str">
        <f>IF(Receipt!G474&gt;0,Receipt!G474,IF(Receipt!E474="lb",16*Receipt!D474,IF(Receipt!E474="oz",Receipt!D474,"")))</f>
        <v/>
      </c>
      <c r="G474" t="str">
        <f t="shared" si="28"/>
        <v/>
      </c>
      <c r="H474" t="str">
        <f t="shared" si="29"/>
        <v/>
      </c>
      <c r="I474" s="5" t="str">
        <f t="shared" si="30"/>
        <v/>
      </c>
      <c r="J474" t="str">
        <f t="shared" si="31"/>
        <v/>
      </c>
    </row>
    <row r="475" spans="1:10" x14ac:dyDescent="0.25">
      <c r="A475" t="str">
        <f>IF(Receipt!B475="","",Receipt!B475)</f>
        <v/>
      </c>
      <c r="B475" t="str">
        <f>IF(Receipt!C475="","",Receipt!C475)</f>
        <v/>
      </c>
      <c r="C475" t="str">
        <f>IF(Receipt!A475="","",Receipt!A475)</f>
        <v/>
      </c>
      <c r="D475" t="str">
        <f>IF(Receipt!G475&gt;0,Receipt!G475,IF(Receipt!E475="lb",16*Receipt!D475,IF(Receipt!E475="oz",Receipt!D475,"")))</f>
        <v/>
      </c>
      <c r="G475" t="str">
        <f t="shared" si="28"/>
        <v/>
      </c>
      <c r="H475" t="str">
        <f t="shared" si="29"/>
        <v/>
      </c>
      <c r="I475" s="5" t="str">
        <f t="shared" si="30"/>
        <v/>
      </c>
      <c r="J475" t="str">
        <f t="shared" si="31"/>
        <v/>
      </c>
    </row>
    <row r="476" spans="1:10" x14ac:dyDescent="0.25">
      <c r="A476" t="str">
        <f>IF(Receipt!B476="","",Receipt!B476)</f>
        <v/>
      </c>
      <c r="B476" t="str">
        <f>IF(Receipt!C476="","",Receipt!C476)</f>
        <v/>
      </c>
      <c r="C476" t="str">
        <f>IF(Receipt!A476="","",Receipt!A476)</f>
        <v/>
      </c>
      <c r="D476" t="str">
        <f>IF(Receipt!G476&gt;0,Receipt!G476,IF(Receipt!E476="lb",16*Receipt!D476,IF(Receipt!E476="oz",Receipt!D476,"")))</f>
        <v/>
      </c>
      <c r="G476" t="str">
        <f t="shared" si="28"/>
        <v/>
      </c>
      <c r="H476" t="str">
        <f t="shared" si="29"/>
        <v/>
      </c>
      <c r="I476" s="5" t="str">
        <f t="shared" si="30"/>
        <v/>
      </c>
      <c r="J476" t="str">
        <f t="shared" si="31"/>
        <v/>
      </c>
    </row>
    <row r="477" spans="1:10" x14ac:dyDescent="0.25">
      <c r="A477" t="str">
        <f>IF(Receipt!B477="","",Receipt!B477)</f>
        <v/>
      </c>
      <c r="B477" t="str">
        <f>IF(Receipt!C477="","",Receipt!C477)</f>
        <v/>
      </c>
      <c r="C477" t="str">
        <f>IF(Receipt!A477="","",Receipt!A477)</f>
        <v/>
      </c>
      <c r="D477" t="str">
        <f>IF(Receipt!G477&gt;0,Receipt!G477,IF(Receipt!E477="lb",16*Receipt!D477,IF(Receipt!E477="oz",Receipt!D477,"")))</f>
        <v/>
      </c>
      <c r="G477" t="str">
        <f t="shared" si="28"/>
        <v/>
      </c>
      <c r="H477" t="str">
        <f t="shared" si="29"/>
        <v/>
      </c>
      <c r="I477" s="5" t="str">
        <f t="shared" si="30"/>
        <v/>
      </c>
      <c r="J477" t="str">
        <f t="shared" si="31"/>
        <v/>
      </c>
    </row>
    <row r="478" spans="1:10" x14ac:dyDescent="0.25">
      <c r="A478" t="str">
        <f>IF(Receipt!B478="","",Receipt!B478)</f>
        <v/>
      </c>
      <c r="B478" t="str">
        <f>IF(Receipt!C478="","",Receipt!C478)</f>
        <v/>
      </c>
      <c r="C478" t="str">
        <f>IF(Receipt!A478="","",Receipt!A478)</f>
        <v/>
      </c>
      <c r="D478" t="str">
        <f>IF(Receipt!G478&gt;0,Receipt!G478,IF(Receipt!E478="lb",16*Receipt!D478,IF(Receipt!E478="oz",Receipt!D478,"")))</f>
        <v/>
      </c>
      <c r="G478" t="str">
        <f t="shared" si="28"/>
        <v/>
      </c>
      <c r="H478" t="str">
        <f t="shared" si="29"/>
        <v/>
      </c>
      <c r="I478" s="5" t="str">
        <f t="shared" si="30"/>
        <v/>
      </c>
      <c r="J478" t="str">
        <f t="shared" si="31"/>
        <v/>
      </c>
    </row>
    <row r="479" spans="1:10" x14ac:dyDescent="0.25">
      <c r="A479" t="str">
        <f>IF(Receipt!B479="","",Receipt!B479)</f>
        <v/>
      </c>
      <c r="B479" t="str">
        <f>IF(Receipt!C479="","",Receipt!C479)</f>
        <v/>
      </c>
      <c r="C479" t="str">
        <f>IF(Receipt!A479="","",Receipt!A479)</f>
        <v/>
      </c>
      <c r="D479" t="str">
        <f>IF(Receipt!G479&gt;0,Receipt!G479,IF(Receipt!E479="lb",16*Receipt!D479,IF(Receipt!E479="oz",Receipt!D479,"")))</f>
        <v/>
      </c>
      <c r="G479" t="str">
        <f t="shared" si="28"/>
        <v/>
      </c>
      <c r="H479" t="str">
        <f t="shared" si="29"/>
        <v/>
      </c>
      <c r="I479" s="5" t="str">
        <f t="shared" si="30"/>
        <v/>
      </c>
      <c r="J479" t="str">
        <f t="shared" si="31"/>
        <v/>
      </c>
    </row>
    <row r="480" spans="1:10" x14ac:dyDescent="0.25">
      <c r="A480" t="str">
        <f>IF(Receipt!B480="","",Receipt!B480)</f>
        <v/>
      </c>
      <c r="B480" t="str">
        <f>IF(Receipt!C480="","",Receipt!C480)</f>
        <v/>
      </c>
      <c r="C480" t="str">
        <f>IF(Receipt!A480="","",Receipt!A480)</f>
        <v/>
      </c>
      <c r="D480" t="str">
        <f>IF(Receipt!G480&gt;0,Receipt!G480,IF(Receipt!E480="lb",16*Receipt!D480,IF(Receipt!E480="oz",Receipt!D480,"")))</f>
        <v/>
      </c>
      <c r="G480" t="str">
        <f t="shared" si="28"/>
        <v/>
      </c>
      <c r="H480" t="str">
        <f t="shared" si="29"/>
        <v/>
      </c>
      <c r="I480" s="5" t="str">
        <f t="shared" si="30"/>
        <v/>
      </c>
      <c r="J480" t="str">
        <f t="shared" si="31"/>
        <v/>
      </c>
    </row>
    <row r="481" spans="1:10" x14ac:dyDescent="0.25">
      <c r="A481" t="str">
        <f>IF(Receipt!B481="","",Receipt!B481)</f>
        <v/>
      </c>
      <c r="B481" t="str">
        <f>IF(Receipt!C481="","",Receipt!C481)</f>
        <v/>
      </c>
      <c r="C481" t="str">
        <f>IF(Receipt!A481="","",Receipt!A481)</f>
        <v/>
      </c>
      <c r="D481" t="str">
        <f>IF(Receipt!G481&gt;0,Receipt!G481,IF(Receipt!E481="lb",16*Receipt!D481,IF(Receipt!E481="oz",Receipt!D481,"")))</f>
        <v/>
      </c>
      <c r="G481" t="str">
        <f t="shared" si="28"/>
        <v/>
      </c>
      <c r="H481" t="str">
        <f t="shared" si="29"/>
        <v/>
      </c>
      <c r="I481" s="5" t="str">
        <f t="shared" si="30"/>
        <v/>
      </c>
      <c r="J481" t="str">
        <f t="shared" si="31"/>
        <v/>
      </c>
    </row>
    <row r="482" spans="1:10" x14ac:dyDescent="0.25">
      <c r="A482" t="str">
        <f>IF(Receipt!B482="","",Receipt!B482)</f>
        <v/>
      </c>
      <c r="B482" t="str">
        <f>IF(Receipt!C482="","",Receipt!C482)</f>
        <v/>
      </c>
      <c r="C482" t="str">
        <f>IF(Receipt!A482="","",Receipt!A482)</f>
        <v/>
      </c>
      <c r="D482" t="str">
        <f>IF(Receipt!G482&gt;0,Receipt!G482,IF(Receipt!E482="lb",16*Receipt!D482,IF(Receipt!E482="oz",Receipt!D482,"")))</f>
        <v/>
      </c>
      <c r="G482" t="str">
        <f t="shared" si="28"/>
        <v/>
      </c>
      <c r="H482" t="str">
        <f t="shared" si="29"/>
        <v/>
      </c>
      <c r="I482" s="5" t="str">
        <f t="shared" si="30"/>
        <v/>
      </c>
      <c r="J482" t="str">
        <f t="shared" si="31"/>
        <v/>
      </c>
    </row>
    <row r="483" spans="1:10" x14ac:dyDescent="0.25">
      <c r="A483" t="str">
        <f>IF(Receipt!B483="","",Receipt!B483)</f>
        <v/>
      </c>
      <c r="B483" t="str">
        <f>IF(Receipt!C483="","",Receipt!C483)</f>
        <v/>
      </c>
      <c r="C483" t="str">
        <f>IF(Receipt!A483="","",Receipt!A483)</f>
        <v/>
      </c>
      <c r="D483" t="str">
        <f>IF(Receipt!G483&gt;0,Receipt!G483,IF(Receipt!E483="lb",16*Receipt!D483,IF(Receipt!E483="oz",Receipt!D483,"")))</f>
        <v/>
      </c>
      <c r="G483" t="str">
        <f t="shared" si="28"/>
        <v/>
      </c>
      <c r="H483" t="str">
        <f t="shared" si="29"/>
        <v/>
      </c>
      <c r="I483" s="5" t="str">
        <f t="shared" si="30"/>
        <v/>
      </c>
      <c r="J483" t="str">
        <f t="shared" si="31"/>
        <v/>
      </c>
    </row>
    <row r="484" spans="1:10" x14ac:dyDescent="0.25">
      <c r="A484" t="str">
        <f>IF(Receipt!B484="","",Receipt!B484)</f>
        <v/>
      </c>
      <c r="B484" t="str">
        <f>IF(Receipt!C484="","",Receipt!C484)</f>
        <v/>
      </c>
      <c r="C484" t="str">
        <f>IF(Receipt!A484="","",Receipt!A484)</f>
        <v/>
      </c>
      <c r="D484" t="str">
        <f>IF(Receipt!G484&gt;0,Receipt!G484,IF(Receipt!E484="lb",16*Receipt!D484,IF(Receipt!E484="oz",Receipt!D484,"")))</f>
        <v/>
      </c>
      <c r="G484" t="str">
        <f t="shared" si="28"/>
        <v/>
      </c>
      <c r="H484" t="str">
        <f t="shared" si="29"/>
        <v/>
      </c>
      <c r="I484" s="5" t="str">
        <f t="shared" si="30"/>
        <v/>
      </c>
      <c r="J484" t="str">
        <f t="shared" si="31"/>
        <v/>
      </c>
    </row>
    <row r="485" spans="1:10" x14ac:dyDescent="0.25">
      <c r="A485" t="str">
        <f>IF(Receipt!B485="","",Receipt!B485)</f>
        <v/>
      </c>
      <c r="B485" t="str">
        <f>IF(Receipt!C485="","",Receipt!C485)</f>
        <v/>
      </c>
      <c r="C485" t="str">
        <f>IF(Receipt!A485="","",Receipt!A485)</f>
        <v/>
      </c>
      <c r="D485" t="str">
        <f>IF(Receipt!G485&gt;0,Receipt!G485,IF(Receipt!E485="lb",16*Receipt!D485,IF(Receipt!E485="oz",Receipt!D485,"")))</f>
        <v/>
      </c>
      <c r="G485" t="str">
        <f t="shared" si="28"/>
        <v/>
      </c>
      <c r="H485" t="str">
        <f t="shared" si="29"/>
        <v/>
      </c>
      <c r="I485" s="5" t="str">
        <f t="shared" si="30"/>
        <v/>
      </c>
      <c r="J485" t="str">
        <f t="shared" si="31"/>
        <v/>
      </c>
    </row>
    <row r="486" spans="1:10" x14ac:dyDescent="0.25">
      <c r="A486" t="str">
        <f>IF(Receipt!B486="","",Receipt!B486)</f>
        <v/>
      </c>
      <c r="B486" t="str">
        <f>IF(Receipt!C486="","",Receipt!C486)</f>
        <v/>
      </c>
      <c r="C486" t="str">
        <f>IF(Receipt!A486="","",Receipt!A486)</f>
        <v/>
      </c>
      <c r="D486" t="str">
        <f>IF(Receipt!G486&gt;0,Receipt!G486,IF(Receipt!E486="lb",16*Receipt!D486,IF(Receipt!E486="oz",Receipt!D486,"")))</f>
        <v/>
      </c>
      <c r="G486" t="str">
        <f t="shared" si="28"/>
        <v/>
      </c>
      <c r="H486" t="str">
        <f t="shared" si="29"/>
        <v/>
      </c>
      <c r="I486" s="5" t="str">
        <f t="shared" si="30"/>
        <v/>
      </c>
      <c r="J486" t="str">
        <f t="shared" si="31"/>
        <v/>
      </c>
    </row>
    <row r="487" spans="1:10" x14ac:dyDescent="0.25">
      <c r="A487" t="str">
        <f>IF(Receipt!B487="","",Receipt!B487)</f>
        <v/>
      </c>
      <c r="B487" t="str">
        <f>IF(Receipt!C487="","",Receipt!C487)</f>
        <v/>
      </c>
      <c r="C487" t="str">
        <f>IF(Receipt!A487="","",Receipt!A487)</f>
        <v/>
      </c>
      <c r="D487" t="str">
        <f>IF(Receipt!G487&gt;0,Receipt!G487,IF(Receipt!E487="lb",16*Receipt!D487,IF(Receipt!E487="oz",Receipt!D487,"")))</f>
        <v/>
      </c>
      <c r="G487" t="str">
        <f t="shared" si="28"/>
        <v/>
      </c>
      <c r="H487" t="str">
        <f t="shared" si="29"/>
        <v/>
      </c>
      <c r="I487" s="5" t="str">
        <f t="shared" si="30"/>
        <v/>
      </c>
      <c r="J487" t="str">
        <f t="shared" si="31"/>
        <v/>
      </c>
    </row>
    <row r="488" spans="1:10" x14ac:dyDescent="0.25">
      <c r="A488" t="str">
        <f>IF(Receipt!B488="","",Receipt!B488)</f>
        <v/>
      </c>
      <c r="B488" t="str">
        <f>IF(Receipt!C488="","",Receipt!C488)</f>
        <v/>
      </c>
      <c r="C488" t="str">
        <f>IF(Receipt!A488="","",Receipt!A488)</f>
        <v/>
      </c>
      <c r="D488" t="str">
        <f>IF(Receipt!G488&gt;0,Receipt!G488,IF(Receipt!E488="lb",16*Receipt!D488,IF(Receipt!E488="oz",Receipt!D488,"")))</f>
        <v/>
      </c>
      <c r="G488" t="str">
        <f t="shared" si="28"/>
        <v/>
      </c>
      <c r="H488" t="str">
        <f t="shared" si="29"/>
        <v/>
      </c>
      <c r="I488" s="5" t="str">
        <f t="shared" si="30"/>
        <v/>
      </c>
      <c r="J488" t="str">
        <f t="shared" si="31"/>
        <v/>
      </c>
    </row>
    <row r="489" spans="1:10" x14ac:dyDescent="0.25">
      <c r="A489" t="str">
        <f>IF(Receipt!B489="","",Receipt!B489)</f>
        <v/>
      </c>
      <c r="B489" t="str">
        <f>IF(Receipt!C489="","",Receipt!C489)</f>
        <v/>
      </c>
      <c r="C489" t="str">
        <f>IF(Receipt!A489="","",Receipt!A489)</f>
        <v/>
      </c>
      <c r="D489" t="str">
        <f>IF(Receipt!G489&gt;0,Receipt!G489,IF(Receipt!E489="lb",16*Receipt!D489,IF(Receipt!E489="oz",Receipt!D489,"")))</f>
        <v/>
      </c>
      <c r="G489" t="str">
        <f t="shared" si="28"/>
        <v/>
      </c>
      <c r="H489" t="str">
        <f t="shared" si="29"/>
        <v/>
      </c>
      <c r="I489" s="5" t="str">
        <f t="shared" si="30"/>
        <v/>
      </c>
      <c r="J489" t="str">
        <f t="shared" si="31"/>
        <v/>
      </c>
    </row>
    <row r="490" spans="1:10" x14ac:dyDescent="0.25">
      <c r="A490" t="str">
        <f>IF(Receipt!B490="","",Receipt!B490)</f>
        <v/>
      </c>
      <c r="B490" t="str">
        <f>IF(Receipt!C490="","",Receipt!C490)</f>
        <v/>
      </c>
      <c r="C490" t="str">
        <f>IF(Receipt!A490="","",Receipt!A490)</f>
        <v/>
      </c>
      <c r="D490" t="str">
        <f>IF(Receipt!G490&gt;0,Receipt!G490,IF(Receipt!E490="lb",16*Receipt!D490,IF(Receipt!E490="oz",Receipt!D490,"")))</f>
        <v/>
      </c>
      <c r="G490" t="str">
        <f t="shared" si="28"/>
        <v/>
      </c>
      <c r="H490" t="str">
        <f t="shared" si="29"/>
        <v/>
      </c>
      <c r="I490" s="5" t="str">
        <f t="shared" si="30"/>
        <v/>
      </c>
      <c r="J490" t="str">
        <f t="shared" si="31"/>
        <v/>
      </c>
    </row>
    <row r="491" spans="1:10" x14ac:dyDescent="0.25">
      <c r="A491" t="str">
        <f>IF(Receipt!B491="","",Receipt!B491)</f>
        <v/>
      </c>
      <c r="B491" t="str">
        <f>IF(Receipt!C491="","",Receipt!C491)</f>
        <v/>
      </c>
      <c r="C491" t="str">
        <f>IF(Receipt!A491="","",Receipt!A491)</f>
        <v/>
      </c>
      <c r="D491" t="str">
        <f>IF(Receipt!G491&gt;0,Receipt!G491,IF(Receipt!E491="lb",16*Receipt!D491,IF(Receipt!E491="oz",Receipt!D491,"")))</f>
        <v/>
      </c>
      <c r="G491" t="str">
        <f t="shared" si="28"/>
        <v/>
      </c>
      <c r="H491" t="str">
        <f t="shared" si="29"/>
        <v/>
      </c>
      <c r="I491" s="5" t="str">
        <f t="shared" si="30"/>
        <v/>
      </c>
      <c r="J491" t="str">
        <f t="shared" si="31"/>
        <v/>
      </c>
    </row>
    <row r="492" spans="1:10" x14ac:dyDescent="0.25">
      <c r="A492" t="str">
        <f>IF(Receipt!B492="","",Receipt!B492)</f>
        <v/>
      </c>
      <c r="B492" t="str">
        <f>IF(Receipt!C492="","",Receipt!C492)</f>
        <v/>
      </c>
      <c r="C492" t="str">
        <f>IF(Receipt!A492="","",Receipt!A492)</f>
        <v/>
      </c>
      <c r="D492" t="str">
        <f>IF(Receipt!G492&gt;0,Receipt!G492,IF(Receipt!E492="lb",16*Receipt!D492,IF(Receipt!E492="oz",Receipt!D492,"")))</f>
        <v/>
      </c>
      <c r="G492" t="str">
        <f t="shared" si="28"/>
        <v/>
      </c>
      <c r="H492" t="str">
        <f t="shared" si="29"/>
        <v/>
      </c>
      <c r="I492" s="5" t="str">
        <f t="shared" si="30"/>
        <v/>
      </c>
      <c r="J492" t="str">
        <f t="shared" si="31"/>
        <v/>
      </c>
    </row>
    <row r="493" spans="1:10" x14ac:dyDescent="0.25">
      <c r="A493" t="str">
        <f>IF(Receipt!B493="","",Receipt!B493)</f>
        <v/>
      </c>
      <c r="B493" t="str">
        <f>IF(Receipt!C493="","",Receipt!C493)</f>
        <v/>
      </c>
      <c r="C493" t="str">
        <f>IF(Receipt!A493="","",Receipt!A493)</f>
        <v/>
      </c>
      <c r="D493" t="str">
        <f>IF(Receipt!G493&gt;0,Receipt!G493,IF(Receipt!E493="lb",16*Receipt!D493,IF(Receipt!E493="oz",Receipt!D493,"")))</f>
        <v/>
      </c>
      <c r="G493" t="str">
        <f t="shared" si="28"/>
        <v/>
      </c>
      <c r="H493" t="str">
        <f t="shared" si="29"/>
        <v/>
      </c>
      <c r="I493" s="5" t="str">
        <f t="shared" si="30"/>
        <v/>
      </c>
      <c r="J493" t="str">
        <f t="shared" si="31"/>
        <v/>
      </c>
    </row>
    <row r="494" spans="1:10" x14ac:dyDescent="0.25">
      <c r="A494" t="str">
        <f>IF(Receipt!B494="","",Receipt!B494)</f>
        <v/>
      </c>
      <c r="B494" t="str">
        <f>IF(Receipt!C494="","",Receipt!C494)</f>
        <v/>
      </c>
      <c r="C494" t="str">
        <f>IF(Receipt!A494="","",Receipt!A494)</f>
        <v/>
      </c>
      <c r="D494" t="str">
        <f>IF(Receipt!G494&gt;0,Receipt!G494,IF(Receipt!E494="lb",16*Receipt!D494,IF(Receipt!E494="oz",Receipt!D494,"")))</f>
        <v/>
      </c>
      <c r="G494" t="str">
        <f t="shared" si="28"/>
        <v/>
      </c>
      <c r="H494" t="str">
        <f t="shared" si="29"/>
        <v/>
      </c>
      <c r="I494" s="5" t="str">
        <f t="shared" si="30"/>
        <v/>
      </c>
      <c r="J494" t="str">
        <f t="shared" si="31"/>
        <v/>
      </c>
    </row>
    <row r="495" spans="1:10" x14ac:dyDescent="0.25">
      <c r="A495" t="str">
        <f>IF(Receipt!B495="","",Receipt!B495)</f>
        <v/>
      </c>
      <c r="B495" t="str">
        <f>IF(Receipt!C495="","",Receipt!C495)</f>
        <v/>
      </c>
      <c r="C495" t="str">
        <f>IF(Receipt!A495="","",Receipt!A495)</f>
        <v/>
      </c>
      <c r="D495" t="str">
        <f>IF(Receipt!G495&gt;0,Receipt!G495,IF(Receipt!E495="lb",16*Receipt!D495,IF(Receipt!E495="oz",Receipt!D495,"")))</f>
        <v/>
      </c>
      <c r="G495" t="str">
        <f t="shared" si="28"/>
        <v/>
      </c>
      <c r="H495" t="str">
        <f t="shared" si="29"/>
        <v/>
      </c>
      <c r="I495" s="5" t="str">
        <f t="shared" si="30"/>
        <v/>
      </c>
      <c r="J495" t="str">
        <f t="shared" si="31"/>
        <v/>
      </c>
    </row>
    <row r="496" spans="1:10" x14ac:dyDescent="0.25">
      <c r="A496" t="str">
        <f>IF(Receipt!B496="","",Receipt!B496)</f>
        <v/>
      </c>
      <c r="B496" t="str">
        <f>IF(Receipt!C496="","",Receipt!C496)</f>
        <v/>
      </c>
      <c r="C496" t="str">
        <f>IF(Receipt!A496="","",Receipt!A496)</f>
        <v/>
      </c>
      <c r="D496" t="str">
        <f>IF(Receipt!G496&gt;0,Receipt!G496,IF(Receipt!E496="lb",16*Receipt!D496,IF(Receipt!E496="oz",Receipt!D496,"")))</f>
        <v/>
      </c>
      <c r="G496" t="str">
        <f t="shared" si="28"/>
        <v/>
      </c>
      <c r="H496" t="str">
        <f t="shared" si="29"/>
        <v/>
      </c>
      <c r="I496" s="5" t="str">
        <f t="shared" si="30"/>
        <v/>
      </c>
      <c r="J496" t="str">
        <f t="shared" si="31"/>
        <v/>
      </c>
    </row>
    <row r="497" spans="1:10" x14ac:dyDescent="0.25">
      <c r="A497" t="str">
        <f>IF(Receipt!B497="","",Receipt!B497)</f>
        <v/>
      </c>
      <c r="B497" t="str">
        <f>IF(Receipt!C497="","",Receipt!C497)</f>
        <v/>
      </c>
      <c r="C497" t="str">
        <f>IF(Receipt!A497="","",Receipt!A497)</f>
        <v/>
      </c>
      <c r="D497" t="str">
        <f>IF(Receipt!G497&gt;0,Receipt!G497,IF(Receipt!E497="lb",16*Receipt!D497,IF(Receipt!E497="oz",Receipt!D497,"")))</f>
        <v/>
      </c>
      <c r="G497" t="str">
        <f t="shared" si="28"/>
        <v/>
      </c>
      <c r="H497" t="str">
        <f t="shared" si="29"/>
        <v/>
      </c>
      <c r="I497" s="5" t="str">
        <f t="shared" si="30"/>
        <v/>
      </c>
      <c r="J497" t="str">
        <f t="shared" si="31"/>
        <v/>
      </c>
    </row>
    <row r="498" spans="1:10" x14ac:dyDescent="0.25">
      <c r="A498" t="str">
        <f>IF(Receipt!B498="","",Receipt!B498)</f>
        <v/>
      </c>
      <c r="B498" t="str">
        <f>IF(Receipt!C498="","",Receipt!C498)</f>
        <v/>
      </c>
      <c r="C498" t="str">
        <f>IF(Receipt!A498="","",Receipt!A498)</f>
        <v/>
      </c>
      <c r="D498" t="str">
        <f>IF(Receipt!G498&gt;0,Receipt!G498,IF(Receipt!E498="lb",16*Receipt!D498,IF(Receipt!E498="oz",Receipt!D498,"")))</f>
        <v/>
      </c>
      <c r="G498" t="str">
        <f t="shared" si="28"/>
        <v/>
      </c>
      <c r="H498" t="str">
        <f t="shared" si="29"/>
        <v/>
      </c>
      <c r="I498" s="5" t="str">
        <f t="shared" si="30"/>
        <v/>
      </c>
      <c r="J498" t="str">
        <f t="shared" si="31"/>
        <v/>
      </c>
    </row>
    <row r="499" spans="1:10" x14ac:dyDescent="0.25">
      <c r="A499" t="str">
        <f>IF(Receipt!B499="","",Receipt!B499)</f>
        <v/>
      </c>
      <c r="B499" t="str">
        <f>IF(Receipt!C499="","",Receipt!C499)</f>
        <v/>
      </c>
      <c r="C499" t="str">
        <f>IF(Receipt!A499="","",Receipt!A499)</f>
        <v/>
      </c>
      <c r="D499" t="str">
        <f>IF(Receipt!G499&gt;0,Receipt!G499,IF(Receipt!E499="lb",16*Receipt!D499,IF(Receipt!E499="oz",Receipt!D499,"")))</f>
        <v/>
      </c>
      <c r="G499" t="str">
        <f t="shared" si="28"/>
        <v/>
      </c>
      <c r="H499" t="str">
        <f t="shared" si="29"/>
        <v/>
      </c>
      <c r="I499" s="5" t="str">
        <f t="shared" si="30"/>
        <v/>
      </c>
      <c r="J499" t="str">
        <f t="shared" si="31"/>
        <v/>
      </c>
    </row>
    <row r="500" spans="1:10" x14ac:dyDescent="0.25">
      <c r="A500" t="str">
        <f>IF(Receipt!B500="","",Receipt!B500)</f>
        <v/>
      </c>
      <c r="B500" t="str">
        <f>IF(Receipt!C500="","",Receipt!C500)</f>
        <v/>
      </c>
      <c r="C500" t="str">
        <f>IF(Receipt!A500="","",Receipt!A500)</f>
        <v/>
      </c>
      <c r="D500" t="str">
        <f>IF(Receipt!G500&gt;0,Receipt!G500,IF(Receipt!E500="lb",16*Receipt!D500,IF(Receipt!E500="oz",Receipt!D500,"")))</f>
        <v/>
      </c>
      <c r="G500" t="str">
        <f t="shared" si="28"/>
        <v/>
      </c>
      <c r="H500" t="str">
        <f t="shared" si="29"/>
        <v/>
      </c>
      <c r="I500" s="5" t="str">
        <f t="shared" si="30"/>
        <v/>
      </c>
      <c r="J500" t="str">
        <f t="shared" si="31"/>
        <v/>
      </c>
    </row>
    <row r="501" spans="1:10" x14ac:dyDescent="0.25">
      <c r="A501" t="str">
        <f>IF(Receipt!B501="","",Receipt!B501)</f>
        <v/>
      </c>
      <c r="B501" t="str">
        <f>IF(Receipt!C501="","",Receipt!C501)</f>
        <v/>
      </c>
      <c r="C501" t="str">
        <f>IF(Receipt!A501="","",Receipt!A501)</f>
        <v/>
      </c>
      <c r="D501" t="str">
        <f>IF(Receipt!G501&gt;0,Receipt!G501,IF(Receipt!E501="lb",16*Receipt!D501,IF(Receipt!E501="oz",Receipt!D501,"")))</f>
        <v/>
      </c>
      <c r="G501" t="str">
        <f t="shared" si="28"/>
        <v/>
      </c>
      <c r="H501" t="str">
        <f t="shared" si="29"/>
        <v/>
      </c>
      <c r="I501" s="5" t="str">
        <f t="shared" si="30"/>
        <v/>
      </c>
      <c r="J501" t="str">
        <f t="shared" si="31"/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selection activeCell="B16" sqref="B16"/>
    </sheetView>
  </sheetViews>
  <sheetFormatPr defaultRowHeight="15" x14ac:dyDescent="0.25"/>
  <cols>
    <col min="1" max="7" width="22.7109375" customWidth="1"/>
  </cols>
  <sheetData>
    <row r="1" spans="1:7" x14ac:dyDescent="0.25">
      <c r="A1" s="4" t="s">
        <v>49</v>
      </c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</row>
    <row r="2" spans="1:7" x14ac:dyDescent="0.25">
      <c r="B2" t="s">
        <v>146</v>
      </c>
      <c r="C2" s="7">
        <v>2.99</v>
      </c>
      <c r="D2" s="7">
        <v>3.99</v>
      </c>
      <c r="F2">
        <v>75</v>
      </c>
      <c r="G2" s="5">
        <f t="shared" ref="G2:G11" si="0">IFERROR(SUM(C2:E2)/F2,"")</f>
        <v>9.3066666666666673E-2</v>
      </c>
    </row>
    <row r="3" spans="1:7" x14ac:dyDescent="0.25">
      <c r="B3" t="s">
        <v>125</v>
      </c>
      <c r="C3" s="7">
        <v>2.99</v>
      </c>
      <c r="D3" s="7">
        <v>3.99</v>
      </c>
      <c r="F3">
        <v>100</v>
      </c>
      <c r="G3" s="5">
        <f t="shared" si="0"/>
        <v>6.9800000000000001E-2</v>
      </c>
    </row>
    <row r="4" spans="1:7" x14ac:dyDescent="0.25">
      <c r="B4" t="s">
        <v>147</v>
      </c>
      <c r="C4" s="7">
        <v>2.99</v>
      </c>
      <c r="D4" s="7">
        <v>3.99</v>
      </c>
      <c r="F4">
        <v>50</v>
      </c>
      <c r="G4" s="5">
        <f t="shared" si="0"/>
        <v>0.1396</v>
      </c>
    </row>
    <row r="5" spans="1:7" x14ac:dyDescent="0.25">
      <c r="B5" t="s">
        <v>148</v>
      </c>
      <c r="C5" s="7">
        <v>2.99</v>
      </c>
      <c r="D5" s="7">
        <v>3.99</v>
      </c>
      <c r="F5">
        <v>50</v>
      </c>
      <c r="G5" s="5">
        <f t="shared" si="0"/>
        <v>0.1396</v>
      </c>
    </row>
    <row r="6" spans="1:7" x14ac:dyDescent="0.25">
      <c r="B6" t="s">
        <v>149</v>
      </c>
      <c r="C6" s="7">
        <v>2.99</v>
      </c>
      <c r="D6" s="7">
        <v>3.99</v>
      </c>
      <c r="F6">
        <v>60</v>
      </c>
      <c r="G6" s="5">
        <f t="shared" si="0"/>
        <v>0.11633333333333334</v>
      </c>
    </row>
    <row r="7" spans="1:7" x14ac:dyDescent="0.25">
      <c r="B7" t="s">
        <v>150</v>
      </c>
      <c r="C7" s="7">
        <v>2.99</v>
      </c>
      <c r="D7" t="s">
        <v>151</v>
      </c>
      <c r="E7" t="s">
        <v>151</v>
      </c>
      <c r="F7">
        <v>20</v>
      </c>
      <c r="G7" s="5">
        <f t="shared" si="0"/>
        <v>0.14950000000000002</v>
      </c>
    </row>
    <row r="8" spans="1:7" x14ac:dyDescent="0.25">
      <c r="B8" t="s">
        <v>152</v>
      </c>
      <c r="C8" s="7">
        <v>2.99</v>
      </c>
      <c r="D8" s="7">
        <v>3.99</v>
      </c>
      <c r="F8">
        <v>100</v>
      </c>
      <c r="G8" s="5">
        <f t="shared" si="0"/>
        <v>6.9800000000000001E-2</v>
      </c>
    </row>
    <row r="9" spans="1:7" x14ac:dyDescent="0.25">
      <c r="B9" t="s">
        <v>153</v>
      </c>
      <c r="C9" s="7">
        <v>2.99</v>
      </c>
      <c r="D9" s="7">
        <v>3.99</v>
      </c>
      <c r="F9">
        <v>350</v>
      </c>
      <c r="G9" s="5">
        <f t="shared" si="0"/>
        <v>1.9942857142857144E-2</v>
      </c>
    </row>
    <row r="10" spans="1:7" x14ac:dyDescent="0.25">
      <c r="B10" t="s">
        <v>154</v>
      </c>
      <c r="C10" t="s">
        <v>151</v>
      </c>
      <c r="D10" s="7">
        <v>3.99</v>
      </c>
      <c r="E10">
        <v>20</v>
      </c>
      <c r="F10">
        <v>1000</v>
      </c>
      <c r="G10" s="5">
        <f t="shared" si="0"/>
        <v>2.3990000000000001E-2</v>
      </c>
    </row>
    <row r="11" spans="1:7" x14ac:dyDescent="0.25">
      <c r="B11" t="s">
        <v>155</v>
      </c>
      <c r="C11" t="s">
        <v>151</v>
      </c>
      <c r="D11" s="7">
        <v>3.99</v>
      </c>
      <c r="E11">
        <v>20</v>
      </c>
      <c r="F11">
        <v>1500</v>
      </c>
      <c r="G11" s="5">
        <f t="shared" si="0"/>
        <v>1.5993333333333335E-2</v>
      </c>
    </row>
    <row r="12" spans="1:7" x14ac:dyDescent="0.25">
      <c r="B12" t="s">
        <v>156</v>
      </c>
      <c r="C12" s="7">
        <v>2.99</v>
      </c>
      <c r="D12" s="7">
        <v>3.99</v>
      </c>
      <c r="F12">
        <v>16</v>
      </c>
      <c r="G12" s="5">
        <f t="shared" ref="G12:G19" si="1">IFERROR(SUM(C12:E12)/F12,"")</f>
        <v>0.43625000000000003</v>
      </c>
    </row>
    <row r="13" spans="1:7" x14ac:dyDescent="0.25">
      <c r="B13" t="s">
        <v>157</v>
      </c>
      <c r="C13" s="7">
        <v>2.99</v>
      </c>
      <c r="D13" s="7">
        <v>3.99</v>
      </c>
      <c r="G13" s="5" t="str">
        <f t="shared" si="1"/>
        <v/>
      </c>
    </row>
    <row r="14" spans="1:7" x14ac:dyDescent="0.25">
      <c r="B14" t="s">
        <v>158</v>
      </c>
      <c r="C14" s="7">
        <v>2.99</v>
      </c>
      <c r="D14" s="7">
        <v>3.99</v>
      </c>
      <c r="G14" s="5" t="str">
        <f t="shared" si="1"/>
        <v/>
      </c>
    </row>
    <row r="15" spans="1:7" x14ac:dyDescent="0.25">
      <c r="B15" t="s">
        <v>159</v>
      </c>
      <c r="C15" s="7">
        <v>2.99</v>
      </c>
      <c r="D15" s="7">
        <v>3.99</v>
      </c>
      <c r="F15">
        <v>32</v>
      </c>
      <c r="G15" s="5">
        <f t="shared" si="1"/>
        <v>0.21812500000000001</v>
      </c>
    </row>
    <row r="16" spans="1:7" x14ac:dyDescent="0.25">
      <c r="C16" s="7">
        <v>2.99</v>
      </c>
      <c r="D16" s="7">
        <v>3.99</v>
      </c>
      <c r="G16" s="5" t="str">
        <f t="shared" si="1"/>
        <v/>
      </c>
    </row>
    <row r="17" spans="3:7" x14ac:dyDescent="0.25">
      <c r="C17" s="7">
        <v>2.99</v>
      </c>
      <c r="D17" t="s">
        <v>151</v>
      </c>
      <c r="E17" t="s">
        <v>151</v>
      </c>
      <c r="G17" s="5" t="str">
        <f t="shared" si="1"/>
        <v/>
      </c>
    </row>
    <row r="18" spans="3:7" x14ac:dyDescent="0.25">
      <c r="C18" s="7">
        <v>2.99</v>
      </c>
      <c r="D18" s="7">
        <v>3.99</v>
      </c>
      <c r="G18" s="5" t="str">
        <f t="shared" si="1"/>
        <v/>
      </c>
    </row>
    <row r="19" spans="3:7" x14ac:dyDescent="0.25">
      <c r="C19" s="7">
        <v>2.99</v>
      </c>
      <c r="D19" s="7">
        <v>3.99</v>
      </c>
      <c r="G19" s="5" t="str">
        <f t="shared" si="1"/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tabSelected="1" workbookViewId="0">
      <selection activeCell="A17" sqref="A17"/>
    </sheetView>
  </sheetViews>
  <sheetFormatPr defaultRowHeight="15" x14ac:dyDescent="0.25"/>
  <cols>
    <col min="1" max="8" width="22.7109375" customWidth="1"/>
  </cols>
  <sheetData>
    <row r="1" spans="1:8" x14ac:dyDescent="0.25">
      <c r="A1" s="4" t="s">
        <v>49</v>
      </c>
      <c r="B1" s="4" t="s">
        <v>63</v>
      </c>
      <c r="C1" s="4" t="s">
        <v>64</v>
      </c>
      <c r="D1" s="4" t="s">
        <v>67</v>
      </c>
      <c r="E1" s="4" t="s">
        <v>66</v>
      </c>
      <c r="F1" s="4" t="s">
        <v>65</v>
      </c>
      <c r="G1" s="4" t="s">
        <v>68</v>
      </c>
      <c r="H1" s="4" t="s">
        <v>69</v>
      </c>
    </row>
    <row r="2" spans="1:8" x14ac:dyDescent="0.25">
      <c r="A2" t="s">
        <v>70</v>
      </c>
      <c r="B2">
        <v>8</v>
      </c>
      <c r="C2">
        <v>24</v>
      </c>
      <c r="D2" s="12">
        <f>B2/C2</f>
        <v>0.33333333333333331</v>
      </c>
      <c r="E2">
        <f>IFERROR(SUMIFS(Receipt!G:G,Receipt!C:C,A2,Receipt!H:H,"Free"),0)</f>
        <v>0</v>
      </c>
      <c r="F2">
        <f>IF(C2=0,"", SUMIFS(Receipt!F:F,Receipt!C:C,A2,Receipt!H:H,"Store")/C2)</f>
        <v>0</v>
      </c>
      <c r="G2" t="str">
        <f>IF(D2=0,"", IFERROR(AVERAGEIF(Receipt!C:C, A2, Receipt!I:I),
IFERROR(INDEX('Garden Cost Mini'!$G:$G, MATCH(A2, 'Garden Cost Mini'!$A:$A, 0)),"")))</f>
        <v/>
      </c>
      <c r="H2">
        <f>IF( (C2+D2)=0,"", ( SUMIFS(Receipt!F:F,Receipt!C:C,A2,Receipt!H:H,"Store") + IFERROR(D2*G2,0) ) / (C2+D2) )</f>
        <v>0</v>
      </c>
    </row>
    <row r="3" spans="1:8" x14ac:dyDescent="0.25">
      <c r="A3" t="s">
        <v>71</v>
      </c>
      <c r="B3">
        <v>1.99</v>
      </c>
      <c r="C3">
        <v>15.5</v>
      </c>
      <c r="D3" s="12">
        <f t="shared" ref="D3:D18" si="0">B3/C3</f>
        <v>0.12838709677419355</v>
      </c>
      <c r="E3">
        <f>IFERROR(SUMIFS(Receipt!G:G,Receipt!C:C,A3,Receipt!H:H,"Free"),0)</f>
        <v>0</v>
      </c>
      <c r="F3">
        <f>IF(C3=0,"", SUMIFS(Receipt!F:F,Receipt!C:C,A3,Receipt!H:H,"Store")/C3)</f>
        <v>0</v>
      </c>
      <c r="G3" t="str">
        <f>IF(D3=0,"", IFERROR(AVERAGEIF(Receipt!C:C, A3, Receipt!I:I),
IFERROR(INDEX('Garden Cost Mini'!$G:$G, MATCH(A3, 'Garden Cost Mini'!$A:$A, 0)),"")))</f>
        <v/>
      </c>
      <c r="H3">
        <f>IF( (C3+D3)=0,"", ( SUMIFS(Receipt!F:F,Receipt!C:C,A3,Receipt!H:H,"Store") + IFERROR(D3*G3,0) ) / (C3+D3) )</f>
        <v>0</v>
      </c>
    </row>
    <row r="4" spans="1:8" x14ac:dyDescent="0.25">
      <c r="A4" t="s">
        <v>72</v>
      </c>
      <c r="B4">
        <v>2.99</v>
      </c>
      <c r="C4">
        <v>16</v>
      </c>
      <c r="D4" s="12">
        <f t="shared" si="0"/>
        <v>0.18687500000000001</v>
      </c>
      <c r="E4">
        <f>IFERROR(SUMIFS(Receipt!G:G,Receipt!C:C,A4,Receipt!H:H,"Free"),0)</f>
        <v>0</v>
      </c>
      <c r="F4">
        <f>IF(C4=0,"", SUMIFS(Receipt!F:F,Receipt!C:C,A4,Receipt!H:H,"Store")/C4)</f>
        <v>0</v>
      </c>
      <c r="G4" t="str">
        <f>IF(D4=0,"", IFERROR(AVERAGEIF(Receipt!C:C, A4, Receipt!I:I),
IFERROR(INDEX('Garden Cost Mini'!$G:$G, MATCH(A4, 'Garden Cost Mini'!$A:$A, 0)),"")))</f>
        <v/>
      </c>
      <c r="H4">
        <f>IF( (C4+D4)=0,"", ( SUMIFS(Receipt!F:F,Receipt!C:C,A4,Receipt!H:H,"Store") + IFERROR(D4*G4,0) ) / (C4+D4) )</f>
        <v>0</v>
      </c>
    </row>
    <row r="5" spans="1:8" x14ac:dyDescent="0.25">
      <c r="A5" t="s">
        <v>73</v>
      </c>
      <c r="B5">
        <v>7.99</v>
      </c>
      <c r="C5">
        <v>32</v>
      </c>
      <c r="D5" s="12">
        <f t="shared" si="0"/>
        <v>0.24968750000000001</v>
      </c>
      <c r="E5">
        <f>IFERROR(SUMIFS(Receipt!G:G,Receipt!C:C,A5,Receipt!H:H,"Free"),0)</f>
        <v>0</v>
      </c>
      <c r="F5">
        <f>IF(C5=0,"", SUMIFS(Receipt!F:F,Receipt!C:C,A5,Receipt!H:H,"Store")/C5)</f>
        <v>0</v>
      </c>
      <c r="G5" t="str">
        <f>IF(D5=0,"", IFERROR(AVERAGEIF(Receipt!C:C, A5, Receipt!I:I),
IFERROR(INDEX('Garden Cost Mini'!$G:$G, MATCH(A5, 'Garden Cost Mini'!$A:$A, 0)),"")))</f>
        <v/>
      </c>
      <c r="H5">
        <f>IF( (C5+D5)=0,"", ( SUMIFS(Receipt!F:F,Receipt!C:C,A5,Receipt!H:H,"Store") + IFERROR(D5*G5,0) ) / (C5+D5) )</f>
        <v>0</v>
      </c>
    </row>
    <row r="6" spans="1:8" x14ac:dyDescent="0.25">
      <c r="A6" t="s">
        <v>74</v>
      </c>
      <c r="B6">
        <v>2.99</v>
      </c>
      <c r="C6">
        <v>16</v>
      </c>
      <c r="D6" s="12">
        <f t="shared" si="0"/>
        <v>0.18687500000000001</v>
      </c>
      <c r="E6">
        <f>IFERROR(SUMIFS(Receipt!G:G,Receipt!C:C,A6,Receipt!H:H,"Free"),0)</f>
        <v>0</v>
      </c>
      <c r="F6">
        <f>IF(C6=0,"", SUMIFS(Receipt!F:F,Receipt!C:C,A6,Receipt!H:H,"Store")/C6)</f>
        <v>0</v>
      </c>
      <c r="G6" t="str">
        <f>IF(D6=0,"", IFERROR(AVERAGEIF(Receipt!C:C, A6, Receipt!I:I),
IFERROR(INDEX('Garden Cost Mini'!$G:$G, MATCH(A6, 'Garden Cost Mini'!$A:$A, 0)),"")))</f>
        <v/>
      </c>
      <c r="H6">
        <f>IF( (C6+D6)=0,"", ( SUMIFS(Receipt!F:F,Receipt!C:C,A6,Receipt!H:H,"Store") + IFERROR(D6*G6,0) ) / (C6+D6) )</f>
        <v>0</v>
      </c>
    </row>
    <row r="7" spans="1:8" x14ac:dyDescent="0.25">
      <c r="A7" t="s">
        <v>75</v>
      </c>
      <c r="B7">
        <v>3.99</v>
      </c>
      <c r="C7">
        <v>20</v>
      </c>
      <c r="D7" s="12">
        <f t="shared" si="0"/>
        <v>0.19950000000000001</v>
      </c>
      <c r="E7">
        <f>IFERROR(SUMIFS(Receipt!G:G,Receipt!C:C,A7,Receipt!H:H,"Free"),0)</f>
        <v>0</v>
      </c>
      <c r="F7">
        <f>IF(C7=0,"", SUMIFS(Receipt!F:F,Receipt!C:C,A7,Receipt!H:H,"Store")/C7)</f>
        <v>0</v>
      </c>
      <c r="G7" t="str">
        <f>IF(D7=0,"", IFERROR(AVERAGEIF(Receipt!C:C, A7, Receipt!I:I),
IFERROR(INDEX('Garden Cost Mini'!$G:$G, MATCH(A7, 'Garden Cost Mini'!$A:$A, 0)),"")))</f>
        <v/>
      </c>
      <c r="H7">
        <f>IF( (C7+D7)=0,"", ( SUMIFS(Receipt!F:F,Receipt!C:C,A7,Receipt!H:H,"Store") + IFERROR(D7*G7,0) ) / (C7+D7) )</f>
        <v>0</v>
      </c>
    </row>
    <row r="8" spans="1:8" x14ac:dyDescent="0.25">
      <c r="A8" t="s">
        <v>76</v>
      </c>
      <c r="B8">
        <v>1.49</v>
      </c>
      <c r="C8">
        <v>16</v>
      </c>
      <c r="D8" s="12">
        <f t="shared" si="0"/>
        <v>9.3124999999999999E-2</v>
      </c>
      <c r="E8">
        <f>IFERROR(SUMIFS(Receipt!G:G,Receipt!C:C,A8,Receipt!H:H,"Free"),0)</f>
        <v>0</v>
      </c>
      <c r="F8">
        <f>IF(C8=0,"", SUMIFS(Receipt!F:F,Receipt!C:C,A8,Receipt!H:H,"Store")/C8)</f>
        <v>0</v>
      </c>
      <c r="G8" t="str">
        <f>IF(D8=0,"", IFERROR(AVERAGEIF(Receipt!C:C, A8, Receipt!I:I),
IFERROR(INDEX('Garden Cost Mini'!$G:$G, MATCH(A8, 'Garden Cost Mini'!$A:$A, 0)),"")))</f>
        <v/>
      </c>
      <c r="H8">
        <f>IF( (C8+D8)=0,"", ( SUMIFS(Receipt!F:F,Receipt!C:C,A8,Receipt!H:H,"Store") + IFERROR(D8*G8,0) ) / (C8+D8) )</f>
        <v>0</v>
      </c>
    </row>
    <row r="9" spans="1:8" x14ac:dyDescent="0.25">
      <c r="A9" t="s">
        <v>77</v>
      </c>
      <c r="B9">
        <v>2.99</v>
      </c>
      <c r="C9">
        <v>64</v>
      </c>
      <c r="D9" s="12">
        <f t="shared" si="0"/>
        <v>4.6718750000000003E-2</v>
      </c>
      <c r="E9">
        <f>IFERROR(SUMIFS(Receipt!G:G,Receipt!C:C,A9,Receipt!H:H,"Free"),0)</f>
        <v>0</v>
      </c>
      <c r="F9">
        <f>IF(C9=0,"", SUMIFS(Receipt!F:F,Receipt!C:C,A9,Receipt!H:H,"Store")/C9)</f>
        <v>0</v>
      </c>
      <c r="G9" t="str">
        <f>IF(D9=0,"", IFERROR(AVERAGEIF(Receipt!C:C, A9, Receipt!I:I),
IFERROR(INDEX('Garden Cost Mini'!$G:$G, MATCH(A9, 'Garden Cost Mini'!$A:$A, 0)),"")))</f>
        <v/>
      </c>
      <c r="H9">
        <f>IF( (C9+D9)=0,"", ( SUMIFS(Receipt!F:F,Receipt!C:C,A9,Receipt!H:H,"Store") + IFERROR(D9*G9,0) ) / (C9+D9) )</f>
        <v>0</v>
      </c>
    </row>
    <row r="10" spans="1:8" x14ac:dyDescent="0.25">
      <c r="A10" t="s">
        <v>78</v>
      </c>
      <c r="B10">
        <v>0.99</v>
      </c>
      <c r="C10">
        <v>12</v>
      </c>
      <c r="D10" s="12">
        <f t="shared" si="0"/>
        <v>8.2500000000000004E-2</v>
      </c>
      <c r="E10">
        <f>IFERROR(SUMIFS(Receipt!G:G,Receipt!C:C,A10,Receipt!H:H,"Free"),0)</f>
        <v>0</v>
      </c>
      <c r="F10">
        <f>IF(C10=0,"", SUMIFS(Receipt!F:F,Receipt!C:C,A10,Receipt!H:H,"Store")/C10)</f>
        <v>0</v>
      </c>
      <c r="G10" t="str">
        <f>IF(D10=0,"", IFERROR(AVERAGEIF(Receipt!C:C, A10, Receipt!I:I),
IFERROR(INDEX('Garden Cost Mini'!$G:$G, MATCH(A10, 'Garden Cost Mini'!$A:$A, 0)),"")))</f>
        <v/>
      </c>
      <c r="H10">
        <f>IF( (C10+D10)=0,"", ( SUMIFS(Receipt!F:F,Receipt!C:C,A10,Receipt!H:H,"Store") + IFERROR(D10*G10,0) ) / (C10+D10) )</f>
        <v>0</v>
      </c>
    </row>
    <row r="11" spans="1:8" x14ac:dyDescent="0.25">
      <c r="A11" t="s">
        <v>79</v>
      </c>
      <c r="B11">
        <v>2.99</v>
      </c>
      <c r="C11">
        <v>20</v>
      </c>
      <c r="D11" s="12">
        <f t="shared" si="0"/>
        <v>0.14950000000000002</v>
      </c>
      <c r="E11">
        <f>IFERROR(SUMIFS(Receipt!G:G,Receipt!C:C,A11,Receipt!H:H,"Free"),0)</f>
        <v>0</v>
      </c>
      <c r="F11">
        <f>IF(C11=0,"", SUMIFS(Receipt!F:F,Receipt!C:C,A11,Receipt!H:H,"Store")/C11)</f>
        <v>0</v>
      </c>
      <c r="G11" t="str">
        <f>IF(D11=0,"", IFERROR(AVERAGEIF(Receipt!C:C, A11, Receipt!I:I),
IFERROR(INDEX('Garden Cost Mini'!$G:$G, MATCH(A11, 'Garden Cost Mini'!$A:$A, 0)),"")))</f>
        <v/>
      </c>
      <c r="H11">
        <f>IF( (C11+D11)=0,"", ( SUMIFS(Receipt!F:F,Receipt!C:C,A11,Receipt!H:H,"Store") + IFERROR(D11*G11,0) ) / (C11+D11) )</f>
        <v>0</v>
      </c>
    </row>
    <row r="12" spans="1:8" x14ac:dyDescent="0.25">
      <c r="A12" t="s">
        <v>80</v>
      </c>
      <c r="B12">
        <v>5</v>
      </c>
      <c r="C12">
        <v>16</v>
      </c>
      <c r="D12" s="12">
        <f t="shared" si="0"/>
        <v>0.3125</v>
      </c>
      <c r="E12">
        <f>IFERROR(SUMIFS(Receipt!G:G,Receipt!C:C,A12,Receipt!H:H,"Free"),0)</f>
        <v>0</v>
      </c>
      <c r="F12">
        <f>IF(C12=0,"", SUMIFS(Receipt!F:F,Receipt!C:C,A12,Receipt!H:H,"Store")/C12)</f>
        <v>0</v>
      </c>
      <c r="G12" t="str">
        <f>IF(D12=0,"", IFERROR(AVERAGEIF(Receipt!C:C, A12, Receipt!I:I),
IFERROR(INDEX('Garden Cost Mini'!$G:$G, MATCH(A12, 'Garden Cost Mini'!$A:$A, 0)),"")))</f>
        <v/>
      </c>
      <c r="H12">
        <f>IF( (C12+D12)=0,"", ( SUMIFS(Receipt!F:F,Receipt!C:C,A12,Receipt!H:H,"Store") + IFERROR(D12*G12,0) ) / (C12+D12) )</f>
        <v>0</v>
      </c>
    </row>
    <row r="13" spans="1:8" x14ac:dyDescent="0.25">
      <c r="A13" t="s">
        <v>81</v>
      </c>
      <c r="B13">
        <v>15.99</v>
      </c>
      <c r="C13">
        <v>48</v>
      </c>
      <c r="D13" s="12">
        <f t="shared" si="0"/>
        <v>0.333125</v>
      </c>
      <c r="E13">
        <f>IFERROR(SUMIFS(Receipt!G:G,Receipt!C:C,A13,Receipt!H:H,"Free"),0)</f>
        <v>0</v>
      </c>
      <c r="F13">
        <f>IF(C13=0,"", SUMIFS(Receipt!F:F,Receipt!C:C,A13,Receipt!H:H,"Store")/C13)</f>
        <v>0</v>
      </c>
      <c r="G13" t="str">
        <f>IF(D13=0,"", IFERROR(AVERAGEIF(Receipt!C:C, A13, Receipt!I:I),
IFERROR(INDEX('Garden Cost Mini'!$G:$G, MATCH(A13, 'Garden Cost Mini'!$A:$A, 0)),"")))</f>
        <v/>
      </c>
      <c r="H13">
        <f>IF( (C13+D13)=0,"", ( SUMIFS(Receipt!F:F,Receipt!C:C,A13,Receipt!H:H,"Store") + IFERROR(D13*G13,0) ) / (C13+D13) )</f>
        <v>0</v>
      </c>
    </row>
    <row r="14" spans="1:8" x14ac:dyDescent="0.25">
      <c r="A14" t="s">
        <v>82</v>
      </c>
      <c r="B14">
        <v>4.99</v>
      </c>
      <c r="C14">
        <v>20</v>
      </c>
      <c r="D14" s="12">
        <f t="shared" si="0"/>
        <v>0.2495</v>
      </c>
      <c r="E14">
        <f>IFERROR(SUMIFS(Receipt!G:G,Receipt!C:C,A14,Receipt!H:H,"Free"),0)</f>
        <v>0</v>
      </c>
      <c r="F14">
        <f>IF(C14=0,"", SUMIFS(Receipt!F:F,Receipt!C:C,A14,Receipt!H:H,"Store")/C14)</f>
        <v>0</v>
      </c>
      <c r="G14" t="str">
        <f>IF(D14=0,"", IFERROR(AVERAGEIF(Receipt!C:C, A14, Receipt!I:I),
IFERROR(INDEX('Garden Cost Mini'!$G:$G, MATCH(A14, 'Garden Cost Mini'!$A:$A, 0)),"")))</f>
        <v/>
      </c>
      <c r="H14">
        <f>IF( (C14+D14)=0,"", ( SUMIFS(Receipt!F:F,Receipt!C:C,A14,Receipt!H:H,"Store") + IFERROR(D14*G14,0) ) / (C14+D14) )</f>
        <v>0</v>
      </c>
    </row>
    <row r="15" spans="1:8" x14ac:dyDescent="0.25">
      <c r="A15" t="s">
        <v>83</v>
      </c>
      <c r="B15">
        <v>0.99</v>
      </c>
      <c r="C15">
        <v>4</v>
      </c>
      <c r="D15" s="12">
        <f t="shared" si="0"/>
        <v>0.2475</v>
      </c>
      <c r="E15">
        <f>IFERROR(SUMIFS(Receipt!G:G,Receipt!C:C,A15,Receipt!H:H,"Free"),0)</f>
        <v>0</v>
      </c>
      <c r="F15">
        <f>IF(C15=0,"", SUMIFS(Receipt!F:F,Receipt!C:C,A15,Receipt!H:H,"Store")/C15)</f>
        <v>0</v>
      </c>
      <c r="G15" t="str">
        <f>IF(D15=0,"", IFERROR(AVERAGEIF(Receipt!C:C, A15, Receipt!I:I),
IFERROR(INDEX('Garden Cost Mini'!$G:$G, MATCH(A15, 'Garden Cost Mini'!$A:$A, 0)),"")))</f>
        <v/>
      </c>
      <c r="H15">
        <f>IF( (C15+D15)=0,"", ( SUMIFS(Receipt!F:F,Receipt!C:C,A15,Receipt!H:H,"Store") + IFERROR(D15*G15,0) ) / (C15+D15) )</f>
        <v>0</v>
      </c>
    </row>
    <row r="16" spans="1:8" x14ac:dyDescent="0.25">
      <c r="A16" t="s">
        <v>84</v>
      </c>
      <c r="B16">
        <v>2.99</v>
      </c>
      <c r="C16">
        <v>0.1</v>
      </c>
      <c r="D16" s="12">
        <f t="shared" si="0"/>
        <v>29.900000000000002</v>
      </c>
      <c r="E16">
        <f>IFERROR(SUMIFS(Receipt!G:G,Receipt!C:C,A16,Receipt!H:H,"Free"),0)</f>
        <v>0</v>
      </c>
      <c r="F16">
        <f>IF(C16=0,"", SUMIFS(Receipt!F:F,Receipt!C:C,A16,Receipt!H:H,"Store")/C16)</f>
        <v>0</v>
      </c>
      <c r="G16" t="str">
        <f>IF(D16=0,"", IFERROR(AVERAGEIF(Receipt!C:C, A16, Receipt!I:I),
IFERROR(INDEX('Garden Cost Mini'!$G:$G, MATCH(A16, 'Garden Cost Mini'!$A:$A, 0)),"")))</f>
        <v/>
      </c>
      <c r="H16">
        <f>IF( (C16+D16)=0,"", ( SUMIFS(Receipt!F:F,Receipt!C:C,A16,Receipt!H:H,"Store") + IFERROR(D16*G16,0) ) / (C16+D16) )</f>
        <v>0</v>
      </c>
    </row>
    <row r="17" spans="1:8" x14ac:dyDescent="0.25">
      <c r="A17" t="s">
        <v>85</v>
      </c>
      <c r="B17">
        <v>2.99</v>
      </c>
      <c r="C17">
        <v>16.7</v>
      </c>
      <c r="D17" s="12">
        <f t="shared" si="0"/>
        <v>0.17904191616766468</v>
      </c>
      <c r="E17">
        <f>IFERROR(SUMIFS(Receipt!G:G,Receipt!C:C,A17,Receipt!H:H,"Free"),0)</f>
        <v>0</v>
      </c>
      <c r="F17">
        <f>IF(C17=0,"", SUMIFS(Receipt!F:F,Receipt!C:C,A17,Receipt!H:H,"Store")/C17)</f>
        <v>0</v>
      </c>
      <c r="G17" t="str">
        <f>IF(D17=0,"", IFERROR(AVERAGEIF(Receipt!C:C, A17, Receipt!I:I),
IFERROR(INDEX('Garden Cost Mini'!$G:$G, MATCH(A17, 'Garden Cost Mini'!$A:$A, 0)),"")))</f>
        <v/>
      </c>
      <c r="H17">
        <f>IF( (C17+D17)=0,"", ( SUMIFS(Receipt!F:F,Receipt!C:C,A17,Receipt!H:H,"Store") + IFERROR(D17*G17,0) ) / (C17+D17) )</f>
        <v>0</v>
      </c>
    </row>
    <row r="18" spans="1:8" x14ac:dyDescent="0.25">
      <c r="A18" t="s">
        <v>86</v>
      </c>
      <c r="B18">
        <v>3.99</v>
      </c>
      <c r="C18">
        <v>12</v>
      </c>
      <c r="D18" s="12">
        <f t="shared" si="0"/>
        <v>0.33250000000000002</v>
      </c>
      <c r="E18">
        <f>IFERROR(SUMIFS(Receipt!G:G,Receipt!C:C,A18,Receipt!H:H,"Free"),0)</f>
        <v>0</v>
      </c>
      <c r="F18">
        <f>IF(C18=0,"", SUMIFS(Receipt!F:F,Receipt!C:C,A18,Receipt!H:H,"Store")/C18)</f>
        <v>0</v>
      </c>
      <c r="G18" t="str">
        <f>IF(D18=0,"", IFERROR(AVERAGEIF(Receipt!C:C, A18, Receipt!I:I),
IFERROR(INDEX('Garden Cost Mini'!$G:$G, MATCH(A18, 'Garden Cost Mini'!$A:$A, 0)),"")))</f>
        <v/>
      </c>
      <c r="H18">
        <f>IF( (C18+D18)=0,"", ( SUMIFS(Receipt!F:F,Receipt!C:C,A18,Receipt!H:H,"Store") + IFERROR(D18*G18,0) ) / (C18+D18) )</f>
        <v>0</v>
      </c>
    </row>
    <row r="19" spans="1:8" x14ac:dyDescent="0.25">
      <c r="A19" t="s">
        <v>87</v>
      </c>
      <c r="B19">
        <f>SUMIFS(Receipt!G:G,Receipt!C:C,A19) + IFERROR(SUMIFS(Receipt!D:D,Receipt!C:C,A19,Receipt!E:E,"oz"),0) + IFERROR(16*SUMIFS(Receipt!D:D,Receipt!C:C,A19,Receipt!E:E,"lb"),0)</f>
        <v>0</v>
      </c>
      <c r="C19">
        <f>IFERROR(SUMIFS(Receipt!G:G,Receipt!C:C,A19,Receipt!H:H,"Store"),0)</f>
        <v>0</v>
      </c>
      <c r="D19" s="12">
        <f>IFERROR(SUMIFS(Receipt!G:G,Receipt!C:C,A19,Receipt!H:H,"Garden"),0)</f>
        <v>0</v>
      </c>
      <c r="E19">
        <f>IFERROR(SUMIFS(Receipt!G:G,Receipt!C:C,A19,Receipt!H:H,"Free"),0)</f>
        <v>0</v>
      </c>
      <c r="F19" t="str">
        <f>IF(C19=0,"", SUMIFS(Receipt!F:F,Receipt!C:C,A19,Receipt!H:H,"Store")/C19)</f>
        <v/>
      </c>
      <c r="G19" t="str">
        <f>IF(D19=0,"", IFERROR(AVERAGEIF(Receipt!C:C, A19, Receipt!I:I),
IFERROR(INDEX('Garden Cost Mini'!$G:$G, MATCH(A19, 'Garden Cost Mini'!$A:$A, 0)),"")))</f>
        <v/>
      </c>
      <c r="H19" t="str">
        <f>IF( (C19+D19)=0,"", ( SUMIFS(Receipt!F:F,Receipt!C:C,A19,Receipt!H:H,"Store") + IFERROR(D19*G19,0) ) / (C19+D19) )</f>
        <v/>
      </c>
    </row>
    <row r="20" spans="1:8" x14ac:dyDescent="0.25">
      <c r="A20" t="s">
        <v>88</v>
      </c>
      <c r="B20">
        <f>SUMIFS(Receipt!G:G,Receipt!C:C,A20) + IFERROR(SUMIFS(Receipt!D:D,Receipt!C:C,A20,Receipt!E:E,"oz"),0) + IFERROR(16*SUMIFS(Receipt!D:D,Receipt!C:C,A20,Receipt!E:E,"lb"),0)</f>
        <v>0</v>
      </c>
      <c r="C20">
        <f>IFERROR(SUMIFS(Receipt!G:G,Receipt!C:C,A20,Receipt!H:H,"Store"),0)</f>
        <v>0</v>
      </c>
      <c r="D20" s="12">
        <f>IFERROR(SUMIFS(Receipt!G:G,Receipt!C:C,A20,Receipt!H:H,"Garden"),0)</f>
        <v>0</v>
      </c>
      <c r="E20">
        <f>IFERROR(SUMIFS(Receipt!G:G,Receipt!C:C,A20,Receipt!H:H,"Free"),0)</f>
        <v>0</v>
      </c>
      <c r="F20" t="str">
        <f>IF(C20=0,"", SUMIFS(Receipt!F:F,Receipt!C:C,A20,Receipt!H:H,"Store")/C20)</f>
        <v/>
      </c>
      <c r="G20" t="str">
        <f>IF(D20=0,"", IFERROR(AVERAGEIF(Receipt!C:C, A20, Receipt!I:I),
IFERROR(INDEX('Garden Cost Mini'!$G:$G, MATCH(A20, 'Garden Cost Mini'!$A:$A, 0)),"")))</f>
        <v/>
      </c>
      <c r="H20" t="str">
        <f>IF( (C20+D20)=0,"", ( SUMIFS(Receipt!F:F,Receipt!C:C,A20,Receipt!H:H,"Store") + IFERROR(D20*G20,0) ) / (C20+D20) 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1"/>
  <sheetViews>
    <sheetView topLeftCell="A5" workbookViewId="0">
      <selection activeCell="E5" sqref="E5"/>
    </sheetView>
  </sheetViews>
  <sheetFormatPr defaultRowHeight="15" x14ac:dyDescent="0.25"/>
  <cols>
    <col min="1" max="1" width="23" customWidth="1"/>
    <col min="2" max="2" width="15" customWidth="1"/>
    <col min="3" max="3" width="11.140625" customWidth="1"/>
    <col min="5" max="5" width="20.85546875" customWidth="1"/>
  </cols>
  <sheetData>
    <row r="1" spans="1:4" ht="23.25" x14ac:dyDescent="0.35">
      <c r="A1" s="1" t="s">
        <v>90</v>
      </c>
    </row>
    <row r="3" spans="1:4" x14ac:dyDescent="0.25">
      <c r="A3" t="s">
        <v>91</v>
      </c>
    </row>
    <row r="5" spans="1:4" x14ac:dyDescent="0.25">
      <c r="A5" s="4" t="s">
        <v>92</v>
      </c>
      <c r="B5" s="4" t="s">
        <v>93</v>
      </c>
      <c r="C5" s="4" t="s">
        <v>94</v>
      </c>
      <c r="D5" s="4" t="s">
        <v>95</v>
      </c>
    </row>
    <row r="6" spans="1:4" x14ac:dyDescent="0.25">
      <c r="A6" t="str">
        <f>'Utilities (Monthly)'!A2</f>
        <v>2025-10</v>
      </c>
      <c r="B6" s="5">
        <f>'Utilities (Monthly)'!C2</f>
        <v>67.87</v>
      </c>
      <c r="C6" s="5">
        <f>'Utilities (Monthly)'!E2</f>
        <v>0</v>
      </c>
      <c r="D6" s="5">
        <f>'Utilities (Monthly)'!G2</f>
        <v>0</v>
      </c>
    </row>
    <row r="7" spans="1:4" x14ac:dyDescent="0.25">
      <c r="A7" t="str">
        <f>'Utilities (Monthly)'!A3</f>
        <v>2025-09</v>
      </c>
      <c r="B7" s="5">
        <f>'Utilities (Monthly)'!C3</f>
        <v>63.87</v>
      </c>
      <c r="C7" s="5">
        <f>'Utilities (Monthly)'!E3</f>
        <v>12.16</v>
      </c>
      <c r="D7" s="5">
        <f>'Utilities (Monthly)'!G3</f>
        <v>0</v>
      </c>
    </row>
    <row r="8" spans="1:4" x14ac:dyDescent="0.25">
      <c r="A8" t="str">
        <f>'Utilities (Monthly)'!A4</f>
        <v>2025-08</v>
      </c>
      <c r="B8" s="5">
        <f>'Utilities (Monthly)'!C4</f>
        <v>92.71</v>
      </c>
      <c r="C8" s="5">
        <f>'Utilities (Monthly)'!E4</f>
        <v>13.25</v>
      </c>
      <c r="D8" s="5">
        <f>'Utilities (Monthly)'!G4</f>
        <v>0</v>
      </c>
    </row>
    <row r="9" spans="1:4" x14ac:dyDescent="0.25">
      <c r="A9" t="str">
        <f>'Utilities (Monthly)'!A5</f>
        <v>2025-07</v>
      </c>
      <c r="B9" s="5">
        <f>'Utilities (Monthly)'!C5</f>
        <v>71.48</v>
      </c>
      <c r="C9" s="5">
        <f>'Utilities (Monthly)'!E5</f>
        <v>13.15</v>
      </c>
      <c r="D9" s="5">
        <f>'Utilities (Monthly)'!G5</f>
        <v>0</v>
      </c>
    </row>
    <row r="10" spans="1:4" x14ac:dyDescent="0.25">
      <c r="A10" t="str">
        <f>'Utilities (Monthly)'!A6</f>
        <v>2025-06</v>
      </c>
      <c r="B10" s="5">
        <f>'Utilities (Monthly)'!C6</f>
        <v>35.130000000000003</v>
      </c>
      <c r="C10" s="5">
        <f>'Utilities (Monthly)'!E6</f>
        <v>15.63</v>
      </c>
      <c r="D10" s="5">
        <f>'Utilities (Monthly)'!G6</f>
        <v>0</v>
      </c>
    </row>
    <row r="11" spans="1:4" x14ac:dyDescent="0.25">
      <c r="A11" t="str">
        <f>'Utilities (Monthly)'!A7</f>
        <v>2025-05</v>
      </c>
      <c r="B11" s="5">
        <f>'Utilities (Monthly)'!C7</f>
        <v>6.74</v>
      </c>
      <c r="C11" s="5">
        <f>'Utilities (Monthly)'!E7</f>
        <v>15.06</v>
      </c>
      <c r="D11" s="5">
        <f>'Utilities (Monthly)'!G7</f>
        <v>0</v>
      </c>
    </row>
    <row r="12" spans="1:4" x14ac:dyDescent="0.25">
      <c r="A12" t="str">
        <f>'Utilities (Monthly)'!A8</f>
        <v>2025-04</v>
      </c>
      <c r="B12" s="5">
        <f>'Utilities (Monthly)'!C8</f>
        <v>23.59</v>
      </c>
      <c r="C12" s="5">
        <f>'Utilities (Monthly)'!E8</f>
        <v>17.399999999999999</v>
      </c>
      <c r="D12" s="5">
        <f>'Utilities (Monthly)'!G8</f>
        <v>0</v>
      </c>
    </row>
    <row r="13" spans="1:4" x14ac:dyDescent="0.25">
      <c r="A13" t="str">
        <f>'Utilities (Monthly)'!A9</f>
        <v>2025-03</v>
      </c>
      <c r="B13" s="5">
        <f>'Utilities (Monthly)'!C9</f>
        <v>49.25</v>
      </c>
      <c r="C13" s="5">
        <f>'Utilities (Monthly)'!E9</f>
        <v>17.399999999999999</v>
      </c>
      <c r="D13" s="5">
        <f>'Utilities (Monthly)'!G9</f>
        <v>0</v>
      </c>
    </row>
    <row r="14" spans="1:4" x14ac:dyDescent="0.25">
      <c r="A14" t="str">
        <f>'Utilities (Monthly)'!A10</f>
        <v>2025-02</v>
      </c>
      <c r="B14" s="5">
        <f>'Utilities (Monthly)'!C10</f>
        <v>55.89</v>
      </c>
      <c r="C14" s="5">
        <f>'Utilities (Monthly)'!E10</f>
        <v>17.25</v>
      </c>
      <c r="D14" s="5">
        <f>'Utilities (Monthly)'!G10</f>
        <v>0</v>
      </c>
    </row>
    <row r="15" spans="1:4" x14ac:dyDescent="0.25">
      <c r="A15" t="str">
        <f>'Utilities (Monthly)'!A11</f>
        <v>2025-01</v>
      </c>
      <c r="B15" s="5">
        <f>'Utilities (Monthly)'!C11</f>
        <v>64.55</v>
      </c>
      <c r="C15" s="5">
        <f>'Utilities (Monthly)'!E11</f>
        <v>16.149999999999999</v>
      </c>
      <c r="D15" s="5">
        <f>'Utilities (Monthly)'!G11</f>
        <v>0</v>
      </c>
    </row>
    <row r="16" spans="1:4" x14ac:dyDescent="0.25">
      <c r="A16" t="str">
        <f>'Utilities (Monthly)'!A12</f>
        <v>2024-12</v>
      </c>
      <c r="B16" s="5">
        <f>'Utilities (Monthly)'!C12</f>
        <v>64.55</v>
      </c>
      <c r="C16" s="5">
        <f>'Utilities (Monthly)'!E12</f>
        <v>29.89</v>
      </c>
      <c r="D16" s="5">
        <f>'Utilities (Monthly)'!G12</f>
        <v>0</v>
      </c>
    </row>
    <row r="17" spans="1:4" x14ac:dyDescent="0.25">
      <c r="A17" t="str">
        <f>'Utilities (Monthly)'!A13</f>
        <v>2024-11</v>
      </c>
      <c r="B17" s="5">
        <f>'Utilities (Monthly)'!C13</f>
        <v>29.01</v>
      </c>
      <c r="C17" s="5">
        <f>'Utilities (Monthly)'!E13</f>
        <v>13.05</v>
      </c>
      <c r="D17" s="5">
        <f>'Utilities (Monthly)'!G13</f>
        <v>0</v>
      </c>
    </row>
    <row r="18" spans="1:4" x14ac:dyDescent="0.25">
      <c r="A18" t="str">
        <f>'Utilities (Monthly)'!A14</f>
        <v>2024-10</v>
      </c>
      <c r="B18" s="5">
        <f>'Utilities (Monthly)'!C14</f>
        <v>29.01</v>
      </c>
      <c r="C18" s="5">
        <f>'Utilities (Monthly)'!E14</f>
        <v>11.61</v>
      </c>
      <c r="D18" s="5">
        <f>'Utilities (Monthly)'!G14</f>
        <v>0</v>
      </c>
    </row>
    <row r="19" spans="1:4" x14ac:dyDescent="0.25">
      <c r="A19" t="str">
        <f>'Utilities (Monthly)'!A15</f>
        <v>2024-09</v>
      </c>
      <c r="B19" s="5">
        <f>'Utilities (Monthly)'!C15</f>
        <v>37.56</v>
      </c>
      <c r="C19" s="5">
        <f>'Utilities (Monthly)'!E15</f>
        <v>11.7</v>
      </c>
      <c r="D19" s="5">
        <f>'Utilities (Monthly)'!G15</f>
        <v>0</v>
      </c>
    </row>
    <row r="20" spans="1:4" x14ac:dyDescent="0.25">
      <c r="A20">
        <f>'Utilities (Monthly)'!A16</f>
        <v>0</v>
      </c>
      <c r="B20" s="5">
        <f>'Utilities (Monthly)'!C16</f>
        <v>0</v>
      </c>
      <c r="C20" s="5">
        <f>'Utilities (Monthly)'!E16</f>
        <v>0</v>
      </c>
      <c r="D20" s="5">
        <f>'Utilities (Monthly)'!G16</f>
        <v>0</v>
      </c>
    </row>
    <row r="21" spans="1:4" x14ac:dyDescent="0.25">
      <c r="A21">
        <f>'Utilities (Monthly)'!A17</f>
        <v>0</v>
      </c>
      <c r="B21" s="5">
        <f>'Utilities (Monthly)'!C17</f>
        <v>0</v>
      </c>
      <c r="C21" s="5">
        <f>'Utilities (Monthly)'!E17</f>
        <v>0</v>
      </c>
      <c r="D21" s="5">
        <f>'Utilities (Monthly)'!G17</f>
        <v>0</v>
      </c>
    </row>
    <row r="22" spans="1:4" x14ac:dyDescent="0.25">
      <c r="A22">
        <f>'Utilities (Monthly)'!A18</f>
        <v>0</v>
      </c>
      <c r="B22" s="5">
        <f>'Utilities (Monthly)'!C18</f>
        <v>0</v>
      </c>
      <c r="C22" s="5">
        <f>'Utilities (Monthly)'!E18</f>
        <v>0</v>
      </c>
      <c r="D22" s="5">
        <f>'Utilities (Monthly)'!G18</f>
        <v>0</v>
      </c>
    </row>
    <row r="23" spans="1:4" x14ac:dyDescent="0.25">
      <c r="A23">
        <f>'Utilities (Monthly)'!A19</f>
        <v>0</v>
      </c>
      <c r="B23" s="5">
        <f>'Utilities (Monthly)'!C19</f>
        <v>0</v>
      </c>
      <c r="C23" s="5">
        <f>'Utilities (Monthly)'!E19</f>
        <v>0</v>
      </c>
      <c r="D23" s="5">
        <f>'Utilities (Monthly)'!G19</f>
        <v>0</v>
      </c>
    </row>
    <row r="24" spans="1:4" x14ac:dyDescent="0.25">
      <c r="A24">
        <f>'Utilities (Monthly)'!A20</f>
        <v>0</v>
      </c>
      <c r="B24" s="5">
        <f>'Utilities (Monthly)'!C20</f>
        <v>0</v>
      </c>
      <c r="C24" s="5">
        <f>'Utilities (Monthly)'!E20</f>
        <v>0</v>
      </c>
      <c r="D24" s="5">
        <f>'Utilities (Monthly)'!G20</f>
        <v>0</v>
      </c>
    </row>
    <row r="25" spans="1:4" x14ac:dyDescent="0.25">
      <c r="A25">
        <f>'Utilities (Monthly)'!A21</f>
        <v>0</v>
      </c>
      <c r="B25" s="5">
        <f>'Utilities (Monthly)'!C21</f>
        <v>0</v>
      </c>
      <c r="C25" s="5">
        <f>'Utilities (Monthly)'!E21</f>
        <v>0</v>
      </c>
      <c r="D25" s="5">
        <f>'Utilities (Monthly)'!G21</f>
        <v>0</v>
      </c>
    </row>
    <row r="26" spans="1:4" x14ac:dyDescent="0.25">
      <c r="A26">
        <f>'Utilities (Monthly)'!A22</f>
        <v>0</v>
      </c>
      <c r="B26" s="5">
        <f>'Utilities (Monthly)'!C22</f>
        <v>0</v>
      </c>
      <c r="C26" s="5">
        <f>'Utilities (Monthly)'!E22</f>
        <v>0</v>
      </c>
      <c r="D26" s="5">
        <f>'Utilities (Monthly)'!G22</f>
        <v>0</v>
      </c>
    </row>
    <row r="27" spans="1:4" x14ac:dyDescent="0.25">
      <c r="A27">
        <f>'Utilities (Monthly)'!A23</f>
        <v>0</v>
      </c>
      <c r="B27" s="5">
        <f>'Utilities (Monthly)'!C23</f>
        <v>0</v>
      </c>
      <c r="C27" s="5">
        <f>'Utilities (Monthly)'!E23</f>
        <v>0</v>
      </c>
      <c r="D27" s="5">
        <f>'Utilities (Monthly)'!G23</f>
        <v>0</v>
      </c>
    </row>
    <row r="28" spans="1:4" x14ac:dyDescent="0.25">
      <c r="A28">
        <f>'Utilities (Monthly)'!A24</f>
        <v>0</v>
      </c>
      <c r="B28" s="5">
        <f>'Utilities (Monthly)'!C24</f>
        <v>0</v>
      </c>
      <c r="C28" s="5">
        <f>'Utilities (Monthly)'!E24</f>
        <v>0</v>
      </c>
      <c r="D28" s="5">
        <f>'Utilities (Monthly)'!G24</f>
        <v>0</v>
      </c>
    </row>
    <row r="29" spans="1:4" x14ac:dyDescent="0.25">
      <c r="A29">
        <f>'Utilities (Monthly)'!A25</f>
        <v>0</v>
      </c>
      <c r="B29" s="5">
        <f>'Utilities (Monthly)'!C25</f>
        <v>0</v>
      </c>
      <c r="C29" s="5">
        <f>'Utilities (Monthly)'!E25</f>
        <v>0</v>
      </c>
      <c r="D29" s="5">
        <f>'Utilities (Monthly)'!G25</f>
        <v>0</v>
      </c>
    </row>
    <row r="30" spans="1:4" x14ac:dyDescent="0.25">
      <c r="A30">
        <f>'Utilities (Monthly)'!A26</f>
        <v>0</v>
      </c>
      <c r="B30" s="5">
        <f>'Utilities (Monthly)'!C26</f>
        <v>0</v>
      </c>
      <c r="C30" s="5">
        <f>'Utilities (Monthly)'!E26</f>
        <v>0</v>
      </c>
      <c r="D30" s="5">
        <f>'Utilities (Monthly)'!G26</f>
        <v>0</v>
      </c>
    </row>
    <row r="31" spans="1:4" x14ac:dyDescent="0.25">
      <c r="A31">
        <f>'Utilities (Monthly)'!A27</f>
        <v>0</v>
      </c>
      <c r="B31" s="5">
        <f>'Utilities (Monthly)'!C27</f>
        <v>0</v>
      </c>
      <c r="C31" s="5">
        <f>'Utilities (Monthly)'!E27</f>
        <v>0</v>
      </c>
      <c r="D31" s="5">
        <f>'Utilities (Monthly)'!G27</f>
        <v>0</v>
      </c>
    </row>
    <row r="32" spans="1:4" x14ac:dyDescent="0.25">
      <c r="A32">
        <f>'Utilities (Monthly)'!A28</f>
        <v>0</v>
      </c>
      <c r="B32" s="5">
        <f>'Utilities (Monthly)'!C28</f>
        <v>0</v>
      </c>
      <c r="C32" s="5">
        <f>'Utilities (Monthly)'!E28</f>
        <v>0</v>
      </c>
      <c r="D32" s="5">
        <f>'Utilities (Monthly)'!G28</f>
        <v>0</v>
      </c>
    </row>
    <row r="33" spans="1:5" x14ac:dyDescent="0.25">
      <c r="A33">
        <f>'Utilities (Monthly)'!A29</f>
        <v>0</v>
      </c>
      <c r="B33" s="5">
        <f>'Utilities (Monthly)'!C29</f>
        <v>0</v>
      </c>
      <c r="C33" s="5">
        <f>'Utilities (Monthly)'!E29</f>
        <v>0</v>
      </c>
      <c r="D33" s="5">
        <f>'Utilities (Monthly)'!G29</f>
        <v>0</v>
      </c>
    </row>
    <row r="34" spans="1:5" x14ac:dyDescent="0.25">
      <c r="A34">
        <f>'Utilities (Monthly)'!A30</f>
        <v>0</v>
      </c>
      <c r="B34" s="5">
        <f>'Utilities (Monthly)'!C30</f>
        <v>0</v>
      </c>
      <c r="C34" s="5">
        <f>'Utilities (Monthly)'!E30</f>
        <v>0</v>
      </c>
      <c r="D34" s="5">
        <f>'Utilities (Monthly)'!G30</f>
        <v>0</v>
      </c>
    </row>
    <row r="35" spans="1:5" x14ac:dyDescent="0.25">
      <c r="A35">
        <f>'Utilities (Monthly)'!A31</f>
        <v>0</v>
      </c>
      <c r="B35" s="5">
        <f>'Utilities (Monthly)'!C31</f>
        <v>0</v>
      </c>
      <c r="C35" s="5">
        <f>'Utilities (Monthly)'!E31</f>
        <v>0</v>
      </c>
      <c r="D35" s="5">
        <f>'Utilities (Monthly)'!G31</f>
        <v>0</v>
      </c>
    </row>
    <row r="36" spans="1:5" x14ac:dyDescent="0.25">
      <c r="A36">
        <f>'Utilities (Monthly)'!A32</f>
        <v>0</v>
      </c>
      <c r="B36" s="5">
        <f>'Utilities (Monthly)'!C32</f>
        <v>0</v>
      </c>
      <c r="C36" s="5">
        <f>'Utilities (Monthly)'!E32</f>
        <v>0</v>
      </c>
      <c r="D36" s="5">
        <f>'Utilities (Monthly)'!G32</f>
        <v>0</v>
      </c>
    </row>
    <row r="37" spans="1:5" x14ac:dyDescent="0.25">
      <c r="A37">
        <f>'Utilities (Monthly)'!A33</f>
        <v>0</v>
      </c>
      <c r="B37" s="5">
        <f>'Utilities (Monthly)'!C33</f>
        <v>0</v>
      </c>
      <c r="C37" s="5">
        <f>'Utilities (Monthly)'!E33</f>
        <v>0</v>
      </c>
      <c r="D37" s="5">
        <f>'Utilities (Monthly)'!G33</f>
        <v>0</v>
      </c>
    </row>
    <row r="38" spans="1:5" x14ac:dyDescent="0.25">
      <c r="A38">
        <f>'Utilities (Monthly)'!A34</f>
        <v>0</v>
      </c>
      <c r="B38" s="5">
        <f>'Utilities (Monthly)'!C34</f>
        <v>0</v>
      </c>
      <c r="C38" s="5">
        <f>'Utilities (Monthly)'!E34</f>
        <v>0</v>
      </c>
      <c r="D38" s="5">
        <f>'Utilities (Monthly)'!G34</f>
        <v>0</v>
      </c>
    </row>
    <row r="39" spans="1:5" x14ac:dyDescent="0.25">
      <c r="A39">
        <f>'Utilities (Monthly)'!A35</f>
        <v>0</v>
      </c>
      <c r="B39" s="5">
        <f>'Utilities (Monthly)'!C35</f>
        <v>0</v>
      </c>
      <c r="C39" s="5">
        <f>'Utilities (Monthly)'!E35</f>
        <v>0</v>
      </c>
      <c r="D39" s="5">
        <f>'Utilities (Monthly)'!G35</f>
        <v>0</v>
      </c>
    </row>
    <row r="40" spans="1:5" x14ac:dyDescent="0.25">
      <c r="A40">
        <f>'Utilities (Monthly)'!A36</f>
        <v>0</v>
      </c>
      <c r="B40" s="5">
        <f>'Utilities (Monthly)'!C36</f>
        <v>0</v>
      </c>
      <c r="C40" s="5">
        <f>'Utilities (Monthly)'!E36</f>
        <v>0</v>
      </c>
      <c r="D40" s="5">
        <f>'Utilities (Monthly)'!G36</f>
        <v>0</v>
      </c>
    </row>
    <row r="41" spans="1:5" x14ac:dyDescent="0.25">
      <c r="A41">
        <f>'Utilities (Monthly)'!A37</f>
        <v>0</v>
      </c>
      <c r="B41" s="5">
        <f>'Utilities (Monthly)'!C37</f>
        <v>0</v>
      </c>
      <c r="C41" s="5">
        <f>'Utilities (Monthly)'!E37</f>
        <v>0</v>
      </c>
      <c r="D41" s="5">
        <f>'Utilities (Monthly)'!G37</f>
        <v>0</v>
      </c>
    </row>
    <row r="45" spans="1:5" x14ac:dyDescent="0.25">
      <c r="A45" s="11" t="s">
        <v>92</v>
      </c>
      <c r="B45" s="11" t="s">
        <v>43</v>
      </c>
      <c r="C45" s="11" t="s">
        <v>96</v>
      </c>
      <c r="D45" s="11" t="s">
        <v>46</v>
      </c>
      <c r="E45" s="11" t="s">
        <v>47</v>
      </c>
    </row>
    <row r="46" spans="1:5" x14ac:dyDescent="0.25">
      <c r="A46" s="10">
        <f>'Food Monthly (auto)'!A2</f>
        <v>45659</v>
      </c>
      <c r="B46" s="5">
        <f>'Food Monthly (auto)'!B2</f>
        <v>-12.26</v>
      </c>
      <c r="C46" s="5">
        <f>'Food Monthly (auto)'!C2</f>
        <v>0</v>
      </c>
      <c r="D46" s="5">
        <f>'Food Monthly (auto)'!E2</f>
        <v>-12.26</v>
      </c>
      <c r="E46" s="6">
        <f>'Food Monthly (auto)'!F2</f>
        <v>0</v>
      </c>
    </row>
    <row r="47" spans="1:5" x14ac:dyDescent="0.25">
      <c r="A47" s="10" t="s">
        <v>128</v>
      </c>
      <c r="B47" s="5">
        <v>36.75</v>
      </c>
      <c r="C47" s="5">
        <v>2</v>
      </c>
      <c r="D47" s="5">
        <v>38.75</v>
      </c>
      <c r="E47" s="6">
        <f>'Food Monthly (auto)'!F3</f>
        <v>0</v>
      </c>
    </row>
    <row r="48" spans="1:5" x14ac:dyDescent="0.25">
      <c r="A48" s="10">
        <f>'Food Monthly (auto)'!A4</f>
        <v>45669</v>
      </c>
      <c r="B48" s="5">
        <f>'Food Monthly (auto)'!B4</f>
        <v>-74.38</v>
      </c>
      <c r="C48" s="5">
        <f>'Food Monthly (auto)'!C4</f>
        <v>0</v>
      </c>
      <c r="D48" s="5">
        <f>'Food Monthly (auto)'!E4</f>
        <v>-74.38</v>
      </c>
      <c r="E48" s="6">
        <f>'Food Monthly (auto)'!F4</f>
        <v>0</v>
      </c>
    </row>
    <row r="49" spans="1:5" x14ac:dyDescent="0.25">
      <c r="A49" s="10">
        <f>'Food Monthly (auto)'!A5</f>
        <v>45673</v>
      </c>
      <c r="B49" s="5">
        <f>'Food Monthly (auto)'!B5</f>
        <v>-15.76</v>
      </c>
      <c r="C49" s="5">
        <f>'Food Monthly (auto)'!C5</f>
        <v>0</v>
      </c>
      <c r="D49" s="5">
        <f>'Food Monthly (auto)'!E5</f>
        <v>-15.76</v>
      </c>
      <c r="E49" s="6">
        <f>'Food Monthly (auto)'!F5</f>
        <v>0</v>
      </c>
    </row>
    <row r="50" spans="1:5" x14ac:dyDescent="0.25">
      <c r="A50" s="10" t="s">
        <v>135</v>
      </c>
      <c r="B50" s="5">
        <v>73.150000000000006</v>
      </c>
      <c r="C50" s="5">
        <v>5</v>
      </c>
      <c r="D50" s="5">
        <v>78.150000000000006</v>
      </c>
      <c r="E50" s="6">
        <f>'Food Monthly (auto)'!F6</f>
        <v>0</v>
      </c>
    </row>
    <row r="51" spans="1:5" x14ac:dyDescent="0.25">
      <c r="A51" s="10">
        <f>'Food Monthly (auto)'!A7</f>
        <v>45679</v>
      </c>
      <c r="B51" s="5">
        <f>'Food Monthly (auto)'!B7</f>
        <v>-82.51</v>
      </c>
      <c r="C51" s="5">
        <f>'Food Monthly (auto)'!C7</f>
        <v>0</v>
      </c>
      <c r="D51" s="5">
        <f>'Food Monthly (auto)'!E7</f>
        <v>-82.51</v>
      </c>
      <c r="E51" s="6">
        <f>'Food Monthly (auto)'!F7</f>
        <v>0</v>
      </c>
    </row>
    <row r="52" spans="1:5" x14ac:dyDescent="0.25">
      <c r="A52" s="10">
        <f>'Food Monthly (auto)'!A8</f>
        <v>45682</v>
      </c>
      <c r="B52" s="5">
        <f>'Food Monthly (auto)'!B8</f>
        <v>-1.99</v>
      </c>
      <c r="C52" s="5">
        <f>'Food Monthly (auto)'!C8</f>
        <v>0</v>
      </c>
      <c r="D52" s="5">
        <f>'Food Monthly (auto)'!E8</f>
        <v>-1.99</v>
      </c>
      <c r="E52" s="6">
        <f>'Food Monthly (auto)'!F8</f>
        <v>0</v>
      </c>
    </row>
    <row r="53" spans="1:5" x14ac:dyDescent="0.25">
      <c r="A53" s="10">
        <f>'Food Monthly (auto)'!A9</f>
        <v>45682</v>
      </c>
      <c r="B53" s="5">
        <f>'Food Monthly (auto)'!B9</f>
        <v>-30.02</v>
      </c>
      <c r="C53" s="5">
        <f>'Food Monthly (auto)'!C9</f>
        <v>0</v>
      </c>
      <c r="D53" s="5">
        <f>'Food Monthly (auto)'!E9</f>
        <v>-30.02</v>
      </c>
      <c r="E53" s="6">
        <f>'Food Monthly (auto)'!F9</f>
        <v>0</v>
      </c>
    </row>
    <row r="54" spans="1:5" x14ac:dyDescent="0.25">
      <c r="A54" s="10">
        <f>'Food Monthly (auto)'!A10</f>
        <v>45690</v>
      </c>
      <c r="B54" s="5">
        <f>'Food Monthly (auto)'!B10</f>
        <v>-43.12</v>
      </c>
      <c r="C54" s="5">
        <f>'Food Monthly (auto)'!C10</f>
        <v>0</v>
      </c>
      <c r="D54" s="5">
        <f>'Food Monthly (auto)'!E10</f>
        <v>-43.12</v>
      </c>
      <c r="E54" s="6">
        <f>'Food Monthly (auto)'!F10</f>
        <v>0</v>
      </c>
    </row>
    <row r="55" spans="1:5" x14ac:dyDescent="0.25">
      <c r="A55" s="10" t="s">
        <v>137</v>
      </c>
      <c r="B55" s="5">
        <v>142.97999999999999</v>
      </c>
      <c r="C55" s="5">
        <f>'Food Monthly (auto)'!C11</f>
        <v>0</v>
      </c>
      <c r="D55" s="5">
        <f>'Food Monthly (auto)'!E11</f>
        <v>-149.5</v>
      </c>
      <c r="E55" s="6">
        <f>'Food Monthly (auto)'!F11</f>
        <v>0</v>
      </c>
    </row>
    <row r="56" spans="1:5" x14ac:dyDescent="0.25">
      <c r="A56" s="10">
        <f>'Food Monthly (auto)'!A12</f>
        <v>45718</v>
      </c>
      <c r="B56" s="5">
        <f>'Food Monthly (auto)'!B12</f>
        <v>-91.94</v>
      </c>
      <c r="C56" s="5">
        <f>'Food Monthly (auto)'!C12</f>
        <v>0</v>
      </c>
      <c r="D56" s="5">
        <f>'Food Monthly (auto)'!E12</f>
        <v>-91.94</v>
      </c>
      <c r="E56" s="6">
        <f>'Food Monthly (auto)'!F12</f>
        <v>0</v>
      </c>
    </row>
    <row r="57" spans="1:5" x14ac:dyDescent="0.25">
      <c r="A57" s="10">
        <f>'Food Monthly (auto)'!A13</f>
        <v>45718</v>
      </c>
      <c r="B57" s="5">
        <f>'Food Monthly (auto)'!B13</f>
        <v>-91.99</v>
      </c>
      <c r="C57" s="5">
        <f>'Food Monthly (auto)'!C13</f>
        <v>0</v>
      </c>
      <c r="D57" s="5">
        <f>'Food Monthly (auto)'!E13</f>
        <v>-91.99</v>
      </c>
      <c r="E57" s="6">
        <f>'Food Monthly (auto)'!F13</f>
        <v>0</v>
      </c>
    </row>
    <row r="58" spans="1:5" x14ac:dyDescent="0.25">
      <c r="A58" s="10">
        <f>'Food Monthly (auto)'!A14</f>
        <v>45728</v>
      </c>
      <c r="B58" s="5">
        <f>'Food Monthly (auto)'!B14</f>
        <v>-23</v>
      </c>
      <c r="C58" s="5">
        <f>'Food Monthly (auto)'!C14</f>
        <v>0</v>
      </c>
      <c r="D58" s="5">
        <f>'Food Monthly (auto)'!E14</f>
        <v>-23</v>
      </c>
      <c r="E58" s="6">
        <f>'Food Monthly (auto)'!F14</f>
        <v>0</v>
      </c>
    </row>
    <row r="59" spans="1:5" x14ac:dyDescent="0.25">
      <c r="A59" s="10">
        <f>'Food Monthly (auto)'!A15</f>
        <v>45728</v>
      </c>
      <c r="B59" s="5">
        <f>'Food Monthly (auto)'!B15</f>
        <v>-31.8</v>
      </c>
      <c r="C59" s="5">
        <f>'Food Monthly (auto)'!C15</f>
        <v>0</v>
      </c>
      <c r="D59" s="5">
        <f>'Food Monthly (auto)'!E15</f>
        <v>-31.8</v>
      </c>
      <c r="E59" s="6">
        <f>'Food Monthly (auto)'!F15</f>
        <v>0</v>
      </c>
    </row>
    <row r="60" spans="1:5" x14ac:dyDescent="0.25">
      <c r="A60" s="10" t="s">
        <v>137</v>
      </c>
      <c r="B60" s="5">
        <v>156.30000000000001</v>
      </c>
      <c r="C60" s="5">
        <f>'Food Monthly (auto)'!C16</f>
        <v>0</v>
      </c>
      <c r="D60" s="5">
        <f>'Food Monthly (auto)'!E16</f>
        <v>-10.95</v>
      </c>
      <c r="E60" s="6">
        <f>'Food Monthly (auto)'!F16</f>
        <v>0</v>
      </c>
    </row>
    <row r="61" spans="1:5" x14ac:dyDescent="0.25">
      <c r="A61" s="10" t="s">
        <v>138</v>
      </c>
      <c r="B61" s="5">
        <v>70.47</v>
      </c>
      <c r="C61" s="5">
        <f>'Food Monthly (auto)'!C17</f>
        <v>0</v>
      </c>
      <c r="D61" s="5">
        <f>'Food Monthly (auto)'!E17</f>
        <v>-164.84</v>
      </c>
      <c r="E61" s="6">
        <f>'Food Monthly (auto)'!F17</f>
        <v>0</v>
      </c>
    </row>
    <row r="62" spans="1:5" x14ac:dyDescent="0.25">
      <c r="A62" s="10" t="s">
        <v>138</v>
      </c>
      <c r="B62" s="5">
        <v>105.25</v>
      </c>
      <c r="C62" s="5">
        <f>'Food Monthly (auto)'!C18</f>
        <v>0</v>
      </c>
      <c r="D62" s="5">
        <f>'Food Monthly (auto)'!E18</f>
        <v>-148.53</v>
      </c>
      <c r="E62" s="6">
        <f>'Food Monthly (auto)'!F18</f>
        <v>0</v>
      </c>
    </row>
    <row r="63" spans="1:5" x14ac:dyDescent="0.25">
      <c r="A63" s="10" t="s">
        <v>138</v>
      </c>
      <c r="B63" s="5">
        <v>57.03</v>
      </c>
      <c r="C63" s="5">
        <f>'Food Monthly (auto)'!C19</f>
        <v>0</v>
      </c>
      <c r="D63" s="5">
        <f>'Food Monthly (auto)'!E19</f>
        <v>-147.63999999999999</v>
      </c>
      <c r="E63" s="6">
        <f>'Food Monthly (auto)'!F19</f>
        <v>0</v>
      </c>
    </row>
    <row r="64" spans="1:5" x14ac:dyDescent="0.25">
      <c r="A64" s="10" t="s">
        <v>139</v>
      </c>
      <c r="B64" s="5">
        <v>148.53</v>
      </c>
      <c r="C64" s="5">
        <v>15</v>
      </c>
      <c r="D64" s="5">
        <f>'Food Monthly (auto)'!E20</f>
        <v>-58.37</v>
      </c>
      <c r="E64" s="6">
        <f>'Food Monthly (auto)'!F20</f>
        <v>0</v>
      </c>
    </row>
    <row r="65" spans="1:5" x14ac:dyDescent="0.25">
      <c r="A65" s="10">
        <f>'Food Monthly (auto)'!A21</f>
        <v>45762</v>
      </c>
      <c r="B65" s="5">
        <f>'Food Monthly (auto)'!B21</f>
        <v>-15.97</v>
      </c>
      <c r="C65" s="5">
        <f>'Food Monthly (auto)'!C21</f>
        <v>0</v>
      </c>
      <c r="D65" s="5">
        <f>'Food Monthly (auto)'!E21</f>
        <v>-15.97</v>
      </c>
      <c r="E65" s="6">
        <f>'Food Monthly (auto)'!F21</f>
        <v>0</v>
      </c>
    </row>
    <row r="66" spans="1:5" x14ac:dyDescent="0.25">
      <c r="A66" s="10">
        <f>'Food Monthly (auto)'!A22</f>
        <v>45766</v>
      </c>
      <c r="B66" s="5">
        <f>'Food Monthly (auto)'!B22</f>
        <v>-100.96</v>
      </c>
      <c r="C66" s="5">
        <f>'Food Monthly (auto)'!C22</f>
        <v>0</v>
      </c>
      <c r="D66" s="5">
        <f>'Food Monthly (auto)'!E22</f>
        <v>-100.96</v>
      </c>
      <c r="E66" s="6">
        <f>'Food Monthly (auto)'!F22</f>
        <v>0</v>
      </c>
    </row>
    <row r="67" spans="1:5" x14ac:dyDescent="0.25">
      <c r="A67" s="10">
        <f>'Food Monthly (auto)'!A23</f>
        <v>45767</v>
      </c>
      <c r="B67" s="5">
        <f>'Food Monthly (auto)'!B23</f>
        <v>-6.45</v>
      </c>
      <c r="C67" s="5">
        <f>'Food Monthly (auto)'!C23</f>
        <v>0</v>
      </c>
      <c r="D67" s="5">
        <f>'Food Monthly (auto)'!E23</f>
        <v>-6.45</v>
      </c>
      <c r="E67" s="6">
        <f>'Food Monthly (auto)'!F23</f>
        <v>0</v>
      </c>
    </row>
    <row r="68" spans="1:5" x14ac:dyDescent="0.25">
      <c r="A68" s="10">
        <f>'Food Monthly (auto)'!A24</f>
        <v>45773</v>
      </c>
      <c r="B68" s="5">
        <f>'Food Monthly (auto)'!B24</f>
        <v>-25.84</v>
      </c>
      <c r="C68" s="5">
        <f>'Food Monthly (auto)'!C24</f>
        <v>0</v>
      </c>
      <c r="D68" s="5">
        <f>'Food Monthly (auto)'!E24</f>
        <v>-25.84</v>
      </c>
      <c r="E68" s="6">
        <f>'Food Monthly (auto)'!F24</f>
        <v>0</v>
      </c>
    </row>
    <row r="69" spans="1:5" x14ac:dyDescent="0.25">
      <c r="A69" s="10">
        <f>'Food Monthly (auto)'!A25</f>
        <v>45778</v>
      </c>
      <c r="B69" s="5">
        <f>'Food Monthly (auto)'!B25</f>
        <v>-10.98</v>
      </c>
      <c r="C69" s="5">
        <f>'Food Monthly (auto)'!C25</f>
        <v>0</v>
      </c>
      <c r="D69" s="5">
        <f>'Food Monthly (auto)'!E25</f>
        <v>-10.98</v>
      </c>
      <c r="E69" s="6">
        <f>'Food Monthly (auto)'!F25</f>
        <v>0</v>
      </c>
    </row>
    <row r="70" spans="1:5" x14ac:dyDescent="0.25">
      <c r="A70" s="10">
        <f>'Food Monthly (auto)'!A26</f>
        <v>45783</v>
      </c>
      <c r="B70" s="5">
        <f>'Food Monthly (auto)'!B26</f>
        <v>-105.25</v>
      </c>
      <c r="C70" s="5">
        <f>'Food Monthly (auto)'!C26</f>
        <v>0</v>
      </c>
      <c r="D70" s="5">
        <f>'Food Monthly (auto)'!E26</f>
        <v>-105.25</v>
      </c>
      <c r="E70" s="6">
        <f>'Food Monthly (auto)'!F26</f>
        <v>0</v>
      </c>
    </row>
    <row r="71" spans="1:5" x14ac:dyDescent="0.25">
      <c r="A71" s="10">
        <f>'Food Monthly (auto)'!A27</f>
        <v>45787</v>
      </c>
      <c r="B71" s="5">
        <f>'Food Monthly (auto)'!B27</f>
        <v>-57.03</v>
      </c>
      <c r="C71" s="5">
        <f>'Food Monthly (auto)'!C27</f>
        <v>0</v>
      </c>
      <c r="D71" s="5">
        <f>'Food Monthly (auto)'!E27</f>
        <v>-57.03</v>
      </c>
      <c r="E71" s="6">
        <f>'Food Monthly (auto)'!F27</f>
        <v>0</v>
      </c>
    </row>
    <row r="72" spans="1:5" x14ac:dyDescent="0.25">
      <c r="A72" s="10">
        <f>'Food Monthly (auto)'!A28</f>
        <v>45788</v>
      </c>
      <c r="B72" s="5">
        <f>'Food Monthly (auto)'!B28</f>
        <v>-23.43</v>
      </c>
      <c r="C72" s="5">
        <f>'Food Monthly (auto)'!C28</f>
        <v>0</v>
      </c>
      <c r="D72" s="5">
        <f>'Food Monthly (auto)'!E28</f>
        <v>-23.43</v>
      </c>
      <c r="E72" s="6">
        <f>'Food Monthly (auto)'!F28</f>
        <v>0</v>
      </c>
    </row>
    <row r="73" spans="1:5" x14ac:dyDescent="0.25">
      <c r="A73" s="10">
        <f>'Food Monthly (auto)'!A29</f>
        <v>45799</v>
      </c>
      <c r="B73" s="5">
        <f>'Food Monthly (auto)'!B29</f>
        <v>-68.459999999999994</v>
      </c>
      <c r="C73" s="5">
        <f>'Food Monthly (auto)'!C29</f>
        <v>0</v>
      </c>
      <c r="D73" s="5">
        <f>'Food Monthly (auto)'!E29</f>
        <v>-68.459999999999994</v>
      </c>
      <c r="E73" s="6">
        <f>'Food Monthly (auto)'!F29</f>
        <v>0</v>
      </c>
    </row>
    <row r="74" spans="1:5" x14ac:dyDescent="0.25">
      <c r="A74" s="10">
        <f>'Food Monthly (auto)'!A30</f>
        <v>45802</v>
      </c>
      <c r="B74" s="5">
        <f>'Food Monthly (auto)'!B30</f>
        <v>-4.5199999999999996</v>
      </c>
      <c r="C74" s="5">
        <f>'Food Monthly (auto)'!C30</f>
        <v>0</v>
      </c>
      <c r="D74" s="5">
        <f>'Food Monthly (auto)'!E30</f>
        <v>-4.5199999999999996</v>
      </c>
      <c r="E74" s="6">
        <f>'Food Monthly (auto)'!F30</f>
        <v>0</v>
      </c>
    </row>
    <row r="75" spans="1:5" x14ac:dyDescent="0.25">
      <c r="A75" s="10">
        <f>'Food Monthly (auto)'!A31</f>
        <v>45802</v>
      </c>
      <c r="B75" s="5">
        <f>'Food Monthly (auto)'!B31</f>
        <v>-161.61000000000001</v>
      </c>
      <c r="C75" s="5">
        <f>'Food Monthly (auto)'!C31</f>
        <v>0</v>
      </c>
      <c r="D75" s="5">
        <f>'Food Monthly (auto)'!E31</f>
        <v>-161.61000000000001</v>
      </c>
      <c r="E75" s="6">
        <f>'Food Monthly (auto)'!F31</f>
        <v>0</v>
      </c>
    </row>
    <row r="76" spans="1:5" x14ac:dyDescent="0.25">
      <c r="A76" s="10">
        <f>'Food Monthly (auto)'!A32</f>
        <v>45807</v>
      </c>
      <c r="B76" s="5">
        <f>'Food Monthly (auto)'!B32</f>
        <v>-26.82</v>
      </c>
      <c r="C76" s="5">
        <f>'Food Monthly (auto)'!C32</f>
        <v>0</v>
      </c>
      <c r="D76" s="5">
        <f>'Food Monthly (auto)'!E32</f>
        <v>-26.82</v>
      </c>
      <c r="E76" s="6">
        <f>'Food Monthly (auto)'!F32</f>
        <v>0</v>
      </c>
    </row>
    <row r="77" spans="1:5" x14ac:dyDescent="0.25">
      <c r="A77" s="10">
        <f>'Food Monthly (auto)'!A33</f>
        <v>45815</v>
      </c>
      <c r="B77" s="5">
        <f>'Food Monthly (auto)'!B33</f>
        <v>-77.650000000000006</v>
      </c>
      <c r="C77" s="5">
        <f>'Food Monthly (auto)'!C33</f>
        <v>0</v>
      </c>
      <c r="D77" s="5">
        <f>'Food Monthly (auto)'!E33</f>
        <v>-77.650000000000006</v>
      </c>
      <c r="E77" s="6">
        <f>'Food Monthly (auto)'!F33</f>
        <v>0</v>
      </c>
    </row>
    <row r="78" spans="1:5" x14ac:dyDescent="0.25">
      <c r="A78" s="10">
        <f>'Food Monthly (auto)'!A34</f>
        <v>45815</v>
      </c>
      <c r="B78" s="5">
        <f>'Food Monthly (auto)'!B34</f>
        <v>-96.53</v>
      </c>
      <c r="C78" s="5">
        <f>'Food Monthly (auto)'!C34</f>
        <v>0</v>
      </c>
      <c r="D78" s="5">
        <f>'Food Monthly (auto)'!E34</f>
        <v>-96.53</v>
      </c>
      <c r="E78" s="6">
        <f>'Food Monthly (auto)'!F34</f>
        <v>0</v>
      </c>
    </row>
    <row r="79" spans="1:5" x14ac:dyDescent="0.25">
      <c r="A79" s="10">
        <f>'Food Monthly (auto)'!A35</f>
        <v>45825</v>
      </c>
      <c r="B79" s="5">
        <f>'Food Monthly (auto)'!B35</f>
        <v>-156.30000000000001</v>
      </c>
      <c r="C79" s="5">
        <f>'Food Monthly (auto)'!C35</f>
        <v>0</v>
      </c>
      <c r="D79" s="5">
        <f>'Food Monthly (auto)'!E35</f>
        <v>-156.30000000000001</v>
      </c>
      <c r="E79" s="6">
        <f>'Food Monthly (auto)'!F35</f>
        <v>0</v>
      </c>
    </row>
    <row r="80" spans="1:5" x14ac:dyDescent="0.25">
      <c r="A80" s="10">
        <f>'Food Monthly (auto)'!A36</f>
        <v>45834</v>
      </c>
      <c r="B80" s="5">
        <f>'Food Monthly (auto)'!B36</f>
        <v>-142.97999999999999</v>
      </c>
      <c r="C80" s="5">
        <f>'Food Monthly (auto)'!C36</f>
        <v>0</v>
      </c>
      <c r="D80" s="5">
        <f>'Food Monthly (auto)'!E36</f>
        <v>-142.97999999999999</v>
      </c>
      <c r="E80" s="6">
        <f>'Food Monthly (auto)'!F36</f>
        <v>0</v>
      </c>
    </row>
    <row r="81" spans="1:5" x14ac:dyDescent="0.25">
      <c r="A81" s="10">
        <f>'Food Monthly (auto)'!A37</f>
        <v>45841</v>
      </c>
      <c r="B81" s="5">
        <f>'Food Monthly (auto)'!B37</f>
        <v>-112.06</v>
      </c>
      <c r="C81" s="5">
        <f>'Food Monthly (auto)'!C37</f>
        <v>0</v>
      </c>
      <c r="D81" s="5">
        <f>'Food Monthly (auto)'!E37</f>
        <v>-112.06</v>
      </c>
      <c r="E81" s="6">
        <f>'Food Monthly (auto)'!F37</f>
        <v>0</v>
      </c>
    </row>
    <row r="85" spans="1:5" x14ac:dyDescent="0.25">
      <c r="A85" s="4" t="s">
        <v>92</v>
      </c>
      <c r="B85" s="4" t="s">
        <v>40</v>
      </c>
      <c r="C85" s="4" t="s">
        <v>97</v>
      </c>
      <c r="D85" s="4" t="s">
        <v>39</v>
      </c>
      <c r="E85" s="4" t="s">
        <v>42</v>
      </c>
    </row>
    <row r="86" spans="1:5" x14ac:dyDescent="0.25">
      <c r="A86" s="10">
        <f>INDEX('Vehicle Log'!B:B, 2)</f>
        <v>45670</v>
      </c>
      <c r="B86">
        <f>SUMIFS('Vehicle Log'!G:G,'Vehicle Log'!B:B,$A86)</f>
        <v>74747</v>
      </c>
      <c r="C86">
        <f>SUMIFS('Vehicle Log'!E:E,'Vehicle Log'!B:B,$A86)</f>
        <v>0</v>
      </c>
      <c r="D86" s="5">
        <f>SUMIFS('Vehicle Log'!F:F,'Vehicle Log'!B:B,$A86)</f>
        <v>-40</v>
      </c>
      <c r="E86" s="5"/>
    </row>
    <row r="87" spans="1:5" x14ac:dyDescent="0.25">
      <c r="A87" s="10">
        <f>INDEX('Vehicle Log'!B:B, 3)</f>
        <v>45681</v>
      </c>
      <c r="B87">
        <f>SUMIFS('Vehicle Log'!G:G,'Vehicle Log'!B:B,$A87)</f>
        <v>0</v>
      </c>
      <c r="C87">
        <f>SUMIFS('Vehicle Log'!E:E,'Vehicle Log'!B:B,$A87)</f>
        <v>0</v>
      </c>
      <c r="D87" s="5">
        <f>SUMIFS('Vehicle Log'!F:F,'Vehicle Log'!B:B,$A87)</f>
        <v>-50.3</v>
      </c>
      <c r="E87" s="5" t="str">
        <f t="shared" ref="E86:E121" si="0">IF(B87=0,"", D87/B87)</f>
        <v/>
      </c>
    </row>
    <row r="88" spans="1:5" x14ac:dyDescent="0.25">
      <c r="A88" s="10">
        <f>INDEX('Vehicle Log'!B:B, 4)</f>
        <v>45690</v>
      </c>
      <c r="B88">
        <f>SUMIFS('Vehicle Log'!G:G,'Vehicle Log'!B:B,$A88)</f>
        <v>0</v>
      </c>
      <c r="C88">
        <f>SUMIFS('Vehicle Log'!E:E,'Vehicle Log'!B:B,$A88)</f>
        <v>0</v>
      </c>
      <c r="D88" s="5">
        <f>SUMIFS('Vehicle Log'!F:F,'Vehicle Log'!B:B,$A88)</f>
        <v>-44.11</v>
      </c>
      <c r="E88" s="5" t="str">
        <f t="shared" si="0"/>
        <v/>
      </c>
    </row>
    <row r="89" spans="1:5" x14ac:dyDescent="0.25">
      <c r="A89" s="10">
        <f>INDEX('Vehicle Log'!B:B, 5)</f>
        <v>45691</v>
      </c>
      <c r="B89">
        <f>SUMIFS('Vehicle Log'!G:G,'Vehicle Log'!B:B,$A89)</f>
        <v>0</v>
      </c>
      <c r="C89">
        <f>SUMIFS('Vehicle Log'!E:E,'Vehicle Log'!B:B,$A89)</f>
        <v>0</v>
      </c>
      <c r="D89" s="5">
        <f>SUMIFS('Vehicle Log'!F:F,'Vehicle Log'!B:B,$A89)</f>
        <v>-32.11</v>
      </c>
      <c r="E89" s="5" t="str">
        <f t="shared" si="0"/>
        <v/>
      </c>
    </row>
    <row r="90" spans="1:5" x14ac:dyDescent="0.25">
      <c r="A90" s="10">
        <f>INDEX('Vehicle Log'!B:B, 6)</f>
        <v>45694</v>
      </c>
      <c r="B90">
        <f>SUMIFS('Vehicle Log'!G:G,'Vehicle Log'!B:B,$A90)</f>
        <v>0</v>
      </c>
      <c r="C90">
        <f>SUMIFS('Vehicle Log'!E:E,'Vehicle Log'!B:B,$A90)</f>
        <v>0</v>
      </c>
      <c r="D90" s="5">
        <f>SUMIFS('Vehicle Log'!F:F,'Vehicle Log'!B:B,$A90)</f>
        <v>-81.039999999999992</v>
      </c>
      <c r="E90" s="5" t="str">
        <f t="shared" si="0"/>
        <v/>
      </c>
    </row>
    <row r="91" spans="1:5" x14ac:dyDescent="0.25">
      <c r="A91" s="10">
        <f>INDEX('Vehicle Log'!B:B, 7)</f>
        <v>45694</v>
      </c>
      <c r="B91">
        <f>SUMIFS('Vehicle Log'!G:G,'Vehicle Log'!B:B,$A91)</f>
        <v>0</v>
      </c>
      <c r="C91">
        <f>SUMIFS('Vehicle Log'!E:E,'Vehicle Log'!B:B,$A91)</f>
        <v>0</v>
      </c>
      <c r="D91" s="5">
        <f>SUMIFS('Vehicle Log'!F:F,'Vehicle Log'!B:B,$A91)</f>
        <v>-81.039999999999992</v>
      </c>
      <c r="E91" s="5" t="str">
        <f t="shared" si="0"/>
        <v/>
      </c>
    </row>
    <row r="92" spans="1:5" x14ac:dyDescent="0.25">
      <c r="A92" s="10">
        <f>INDEX('Vehicle Log'!B:B, 8)</f>
        <v>45708</v>
      </c>
      <c r="B92">
        <f>SUMIFS('Vehicle Log'!G:G,'Vehicle Log'!B:B,$A92)</f>
        <v>0</v>
      </c>
      <c r="C92">
        <f>SUMIFS('Vehicle Log'!E:E,'Vehicle Log'!B:B,$A92)</f>
        <v>0</v>
      </c>
      <c r="D92" s="5">
        <f>SUMIFS('Vehicle Log'!F:F,'Vehicle Log'!B:B,$A92)</f>
        <v>-40</v>
      </c>
      <c r="E92" s="5" t="str">
        <f t="shared" si="0"/>
        <v/>
      </c>
    </row>
    <row r="93" spans="1:5" x14ac:dyDescent="0.25">
      <c r="A93" s="10">
        <f>INDEX('Vehicle Log'!B:B, 9)</f>
        <v>45725</v>
      </c>
      <c r="B93">
        <f>SUMIFS('Vehicle Log'!G:G,'Vehicle Log'!B:B,$A93)</f>
        <v>0</v>
      </c>
      <c r="C93">
        <f>SUMIFS('Vehicle Log'!E:E,'Vehicle Log'!B:B,$A93)</f>
        <v>0</v>
      </c>
      <c r="D93" s="5">
        <f>SUMIFS('Vehicle Log'!F:F,'Vehicle Log'!B:B,$A93)</f>
        <v>-53.15</v>
      </c>
      <c r="E93" s="5" t="str">
        <f t="shared" si="0"/>
        <v/>
      </c>
    </row>
    <row r="94" spans="1:5" x14ac:dyDescent="0.25">
      <c r="A94" s="10">
        <f>INDEX('Vehicle Log'!B:B, 10)</f>
        <v>45735</v>
      </c>
      <c r="B94">
        <f>SUMIFS('Vehicle Log'!G:G,'Vehicle Log'!B:B,$A94)</f>
        <v>0</v>
      </c>
      <c r="C94">
        <f>SUMIFS('Vehicle Log'!E:E,'Vehicle Log'!B:B,$A94)</f>
        <v>0</v>
      </c>
      <c r="D94" s="5">
        <f>SUMIFS('Vehicle Log'!F:F,'Vehicle Log'!B:B,$A94)</f>
        <v>-48.53</v>
      </c>
      <c r="E94" s="5" t="str">
        <f t="shared" si="0"/>
        <v/>
      </c>
    </row>
    <row r="95" spans="1:5" x14ac:dyDescent="0.25">
      <c r="A95" s="10">
        <f>INDEX('Vehicle Log'!B:B, 11)</f>
        <v>45744</v>
      </c>
      <c r="B95">
        <f>SUMIFS('Vehicle Log'!G:G,'Vehicle Log'!B:B,$A95)</f>
        <v>0</v>
      </c>
      <c r="C95">
        <f>SUMIFS('Vehicle Log'!E:E,'Vehicle Log'!B:B,$A95)</f>
        <v>0</v>
      </c>
      <c r="D95" s="5">
        <f>SUMIFS('Vehicle Log'!F:F,'Vehicle Log'!B:B,$A95)</f>
        <v>-54.03</v>
      </c>
      <c r="E95" s="5" t="str">
        <f t="shared" si="0"/>
        <v/>
      </c>
    </row>
    <row r="96" spans="1:5" x14ac:dyDescent="0.25">
      <c r="A96" s="10">
        <f>INDEX('Vehicle Log'!B:B, 12)</f>
        <v>45748</v>
      </c>
      <c r="B96">
        <f>SUMIFS('Vehicle Log'!G:G,'Vehicle Log'!B:B,$A96)</f>
        <v>0</v>
      </c>
      <c r="C96">
        <f>SUMIFS('Vehicle Log'!E:E,'Vehicle Log'!B:B,$A96)</f>
        <v>0</v>
      </c>
      <c r="D96" s="5">
        <f>SUMIFS('Vehicle Log'!F:F,'Vehicle Log'!B:B,$A96)</f>
        <v>-54.69</v>
      </c>
      <c r="E96" s="5" t="str">
        <f t="shared" si="0"/>
        <v/>
      </c>
    </row>
    <row r="97" spans="1:5" x14ac:dyDescent="0.25">
      <c r="A97" s="10">
        <f>INDEX('Vehicle Log'!B:B, 13)</f>
        <v>45760</v>
      </c>
      <c r="B97">
        <f>SUMIFS('Vehicle Log'!G:G,'Vehicle Log'!B:B,$A97)</f>
        <v>0</v>
      </c>
      <c r="C97">
        <f>SUMIFS('Vehicle Log'!E:E,'Vehicle Log'!B:B,$A97)</f>
        <v>0</v>
      </c>
      <c r="D97" s="5">
        <f>SUMIFS('Vehicle Log'!F:F,'Vehicle Log'!B:B,$A97)</f>
        <v>-55.43</v>
      </c>
      <c r="E97" s="5" t="str">
        <f t="shared" si="0"/>
        <v/>
      </c>
    </row>
    <row r="98" spans="1:5" x14ac:dyDescent="0.25">
      <c r="A98" s="10">
        <f>INDEX('Vehicle Log'!B:B, 14)</f>
        <v>45775</v>
      </c>
      <c r="B98">
        <f>SUMIFS('Vehicle Log'!G:G,'Vehicle Log'!B:B,$A98)</f>
        <v>0</v>
      </c>
      <c r="C98">
        <f>SUMIFS('Vehicle Log'!E:E,'Vehicle Log'!B:B,$A98)</f>
        <v>0</v>
      </c>
      <c r="D98" s="5">
        <f>SUMIFS('Vehicle Log'!F:F,'Vehicle Log'!B:B,$A98)</f>
        <v>-46.39</v>
      </c>
      <c r="E98" s="5" t="str">
        <f t="shared" si="0"/>
        <v/>
      </c>
    </row>
    <row r="99" spans="1:5" x14ac:dyDescent="0.25">
      <c r="A99" s="10">
        <f>INDEX('Vehicle Log'!B:B, 15)</f>
        <v>45787</v>
      </c>
      <c r="B99">
        <f>SUMIFS('Vehicle Log'!G:G,'Vehicle Log'!B:B,$A99)</f>
        <v>0</v>
      </c>
      <c r="C99">
        <f>SUMIFS('Vehicle Log'!E:E,'Vehicle Log'!B:B,$A99)</f>
        <v>0</v>
      </c>
      <c r="D99" s="5">
        <f>SUMIFS('Vehicle Log'!F:F,'Vehicle Log'!B:B,$A99)</f>
        <v>-40.01</v>
      </c>
      <c r="E99" s="5" t="str">
        <f t="shared" si="0"/>
        <v/>
      </c>
    </row>
    <row r="100" spans="1:5" x14ac:dyDescent="0.25">
      <c r="A100" s="10">
        <f>INDEX('Vehicle Log'!B:B, 16)</f>
        <v>45804</v>
      </c>
      <c r="B100">
        <f>SUMIFS('Vehicle Log'!G:G,'Vehicle Log'!B:B,$A100)</f>
        <v>0</v>
      </c>
      <c r="C100">
        <f>SUMIFS('Vehicle Log'!E:E,'Vehicle Log'!B:B,$A100)</f>
        <v>0</v>
      </c>
      <c r="D100" s="5">
        <f>SUMIFS('Vehicle Log'!F:F,'Vehicle Log'!B:B,$A100)</f>
        <v>-153.58000000000001</v>
      </c>
      <c r="E100" s="5" t="str">
        <f t="shared" si="0"/>
        <v/>
      </c>
    </row>
    <row r="101" spans="1:5" x14ac:dyDescent="0.25">
      <c r="A101" s="10">
        <f>INDEX('Vehicle Log'!B:B, 17)</f>
        <v>45822</v>
      </c>
      <c r="B101">
        <f>SUMIFS('Vehicle Log'!G:G,'Vehicle Log'!B:B,$A101)</f>
        <v>0</v>
      </c>
      <c r="C101">
        <f>SUMIFS('Vehicle Log'!E:E,'Vehicle Log'!B:B,$A101)</f>
        <v>0</v>
      </c>
      <c r="D101" s="5">
        <f>SUMIFS('Vehicle Log'!F:F,'Vehicle Log'!B:B,$A101)</f>
        <v>-53.79</v>
      </c>
      <c r="E101" s="5" t="str">
        <f t="shared" si="0"/>
        <v/>
      </c>
    </row>
    <row r="102" spans="1:5" x14ac:dyDescent="0.25">
      <c r="A102" s="10">
        <f>INDEX('Vehicle Log'!B:B, 18)</f>
        <v>45831</v>
      </c>
      <c r="B102">
        <f>SUMIFS('Vehicle Log'!G:G,'Vehicle Log'!B:B,$A102)</f>
        <v>0</v>
      </c>
      <c r="C102">
        <f>SUMIFS('Vehicle Log'!E:E,'Vehicle Log'!B:B,$A102)</f>
        <v>0</v>
      </c>
      <c r="D102" s="5">
        <f>SUMIFS('Vehicle Log'!F:F,'Vehicle Log'!B:B,$A102)</f>
        <v>-50.3</v>
      </c>
      <c r="E102" s="5" t="str">
        <f t="shared" si="0"/>
        <v/>
      </c>
    </row>
    <row r="103" spans="1:5" x14ac:dyDescent="0.25">
      <c r="A103" s="10">
        <f>INDEX('Vehicle Log'!B:B, 19)</f>
        <v>45840</v>
      </c>
      <c r="B103">
        <f>SUMIFS('Vehicle Log'!G:G,'Vehicle Log'!B:B,$A103)</f>
        <v>0</v>
      </c>
      <c r="C103">
        <f>SUMIFS('Vehicle Log'!E:E,'Vehicle Log'!B:B,$A103)</f>
        <v>0</v>
      </c>
      <c r="D103" s="5">
        <f>SUMIFS('Vehicle Log'!F:F,'Vehicle Log'!B:B,$A103)</f>
        <v>-58.01</v>
      </c>
      <c r="E103" s="5" t="str">
        <f t="shared" si="0"/>
        <v/>
      </c>
    </row>
    <row r="104" spans="1:5" x14ac:dyDescent="0.25">
      <c r="A104" s="10">
        <f>INDEX('Vehicle Log'!B:B, 20)</f>
        <v>45866</v>
      </c>
      <c r="B104">
        <f>SUMIFS('Vehicle Log'!G:G,'Vehicle Log'!B:B,$A104)</f>
        <v>0</v>
      </c>
      <c r="C104">
        <f>SUMIFS('Vehicle Log'!E:E,'Vehicle Log'!B:B,$A104)</f>
        <v>0</v>
      </c>
      <c r="D104" s="5">
        <f>SUMIFS('Vehicle Log'!F:F,'Vehicle Log'!B:B,$A104)</f>
        <v>-44.9</v>
      </c>
      <c r="E104" s="5" t="str">
        <f t="shared" si="0"/>
        <v/>
      </c>
    </row>
    <row r="105" spans="1:5" x14ac:dyDescent="0.25">
      <c r="A105" s="10">
        <f>INDEX('Vehicle Log'!B:B, 21)</f>
        <v>45867</v>
      </c>
      <c r="B105">
        <f>SUMIFS('Vehicle Log'!G:G,'Vehicle Log'!B:B,$A105)</f>
        <v>0</v>
      </c>
      <c r="C105">
        <f>SUMIFS('Vehicle Log'!E:E,'Vehicle Log'!B:B,$A105)</f>
        <v>0</v>
      </c>
      <c r="D105" s="5">
        <f>SUMIFS('Vehicle Log'!F:F,'Vehicle Log'!B:B,$A105)</f>
        <v>-45.32</v>
      </c>
      <c r="E105" s="5" t="str">
        <f t="shared" si="0"/>
        <v/>
      </c>
    </row>
    <row r="106" spans="1:5" x14ac:dyDescent="0.25">
      <c r="A106" s="10">
        <f>INDEX('Vehicle Log'!B:B, 22)</f>
        <v>45872</v>
      </c>
      <c r="B106">
        <f>SUMIFS('Vehicle Log'!G:G,'Vehicle Log'!B:B,$A106)</f>
        <v>0</v>
      </c>
      <c r="C106">
        <f>SUMIFS('Vehicle Log'!E:E,'Vehicle Log'!B:B,$A106)</f>
        <v>0</v>
      </c>
      <c r="D106" s="5">
        <f>SUMIFS('Vehicle Log'!F:F,'Vehicle Log'!B:B,$A106)</f>
        <v>-56.31</v>
      </c>
      <c r="E106" s="5" t="str">
        <f t="shared" si="0"/>
        <v/>
      </c>
    </row>
    <row r="107" spans="1:5" x14ac:dyDescent="0.25">
      <c r="A107" s="10">
        <f>INDEX('Vehicle Log'!B:B, 23)</f>
        <v>45901</v>
      </c>
      <c r="B107">
        <f>SUMIFS('Vehicle Log'!G:G,'Vehicle Log'!B:B,$A107)</f>
        <v>0</v>
      </c>
      <c r="C107">
        <f>SUMIFS('Vehicle Log'!E:E,'Vehicle Log'!B:B,$A107)</f>
        <v>0</v>
      </c>
      <c r="D107" s="5">
        <f>SUMIFS('Vehicle Log'!F:F,'Vehicle Log'!B:B,$A107)</f>
        <v>-51.78</v>
      </c>
      <c r="E107" s="5" t="str">
        <f t="shared" si="0"/>
        <v/>
      </c>
    </row>
    <row r="108" spans="1:5" x14ac:dyDescent="0.25">
      <c r="A108" s="10">
        <f>INDEX('Vehicle Log'!B:B, 24)</f>
        <v>45905</v>
      </c>
      <c r="B108">
        <f>SUMIFS('Vehicle Log'!G:G,'Vehicle Log'!B:B,$A108)</f>
        <v>0</v>
      </c>
      <c r="C108">
        <f>SUMIFS('Vehicle Log'!E:E,'Vehicle Log'!B:B,$A108)</f>
        <v>0</v>
      </c>
      <c r="D108" s="5">
        <f>SUMIFS('Vehicle Log'!F:F,'Vehicle Log'!B:B,$A108)</f>
        <v>-59.91</v>
      </c>
      <c r="E108" s="5" t="str">
        <f t="shared" si="0"/>
        <v/>
      </c>
    </row>
    <row r="109" spans="1:5" x14ac:dyDescent="0.25">
      <c r="A109" s="10">
        <f>INDEX('Vehicle Log'!B:B, 25)</f>
        <v>45910</v>
      </c>
      <c r="B109">
        <f>SUMIFS('Vehicle Log'!G:G,'Vehicle Log'!B:B,$A109)</f>
        <v>0</v>
      </c>
      <c r="C109">
        <f>SUMIFS('Vehicle Log'!E:E,'Vehicle Log'!B:B,$A109)</f>
        <v>0</v>
      </c>
      <c r="D109" s="5">
        <f>SUMIFS('Vehicle Log'!F:F,'Vehicle Log'!B:B,$A109)</f>
        <v>-44.32</v>
      </c>
      <c r="E109" s="5" t="str">
        <f t="shared" si="0"/>
        <v/>
      </c>
    </row>
    <row r="110" spans="1:5" x14ac:dyDescent="0.25">
      <c r="A110" s="10">
        <f>INDEX('Vehicle Log'!B:B, 26)</f>
        <v>45925</v>
      </c>
      <c r="B110">
        <f>SUMIFS('Vehicle Log'!G:G,'Vehicle Log'!B:B,$A110)</f>
        <v>0</v>
      </c>
      <c r="C110">
        <f>SUMIFS('Vehicle Log'!E:E,'Vehicle Log'!B:B,$A110)</f>
        <v>0</v>
      </c>
      <c r="D110" s="5">
        <f>SUMIFS('Vehicle Log'!F:F,'Vehicle Log'!B:B,$A110)</f>
        <v>-121.52</v>
      </c>
      <c r="E110" s="5" t="str">
        <f t="shared" si="0"/>
        <v/>
      </c>
    </row>
    <row r="111" spans="1:5" x14ac:dyDescent="0.25">
      <c r="A111" s="10">
        <f>INDEX('Vehicle Log'!B:B, 27)</f>
        <v>45925</v>
      </c>
      <c r="B111">
        <f>SUMIFS('Vehicle Log'!G:G,'Vehicle Log'!B:B,$A111)</f>
        <v>0</v>
      </c>
      <c r="C111">
        <f>SUMIFS('Vehicle Log'!E:E,'Vehicle Log'!B:B,$A111)</f>
        <v>0</v>
      </c>
      <c r="D111" s="5">
        <f>SUMIFS('Vehicle Log'!F:F,'Vehicle Log'!B:B,$A111)</f>
        <v>-121.52</v>
      </c>
      <c r="E111" s="5" t="str">
        <f t="shared" si="0"/>
        <v/>
      </c>
    </row>
    <row r="112" spans="1:5" x14ac:dyDescent="0.25">
      <c r="A112" s="10">
        <f>INDEX('Vehicle Log'!B:B, 28)</f>
        <v>45932</v>
      </c>
      <c r="B112">
        <f>SUMIFS('Vehicle Log'!G:G,'Vehicle Log'!B:B,$A112)</f>
        <v>0</v>
      </c>
      <c r="C112">
        <f>SUMIFS('Vehicle Log'!E:E,'Vehicle Log'!B:B,$A112)</f>
        <v>0</v>
      </c>
      <c r="D112" s="5">
        <f>SUMIFS('Vehicle Log'!F:F,'Vehicle Log'!B:B,$A112)</f>
        <v>-55</v>
      </c>
      <c r="E112" s="5" t="str">
        <f t="shared" si="0"/>
        <v/>
      </c>
    </row>
    <row r="113" spans="1:5" x14ac:dyDescent="0.25">
      <c r="A113" s="10">
        <f>INDEX('Vehicle Log'!B:B, 29)</f>
        <v>45945</v>
      </c>
      <c r="B113">
        <f>SUMIFS('Vehicle Log'!G:G,'Vehicle Log'!B:B,$A113)</f>
        <v>81595</v>
      </c>
      <c r="C113">
        <f>SUMIFS('Vehicle Log'!E:E,'Vehicle Log'!B:B,$A113)</f>
        <v>0</v>
      </c>
      <c r="D113" s="5">
        <f>SUMIFS('Vehicle Log'!F:F,'Vehicle Log'!B:B,$A113)</f>
        <v>-40.08</v>
      </c>
      <c r="E113" s="5"/>
    </row>
    <row r="114" spans="1:5" x14ac:dyDescent="0.25">
      <c r="A114" s="10">
        <f>INDEX('Vehicle Log'!B:B, 30)</f>
        <v>0</v>
      </c>
      <c r="B114">
        <f>SUMIFS('Vehicle Log'!G:G,'Vehicle Log'!B:B,$A114)</f>
        <v>0</v>
      </c>
      <c r="C114">
        <f>SUMIFS('Vehicle Log'!E:E,'Vehicle Log'!B:B,$A114)</f>
        <v>0</v>
      </c>
      <c r="D114" s="5">
        <f>SUMIFS('Vehicle Log'!F:F,'Vehicle Log'!B:B,$A114)</f>
        <v>0</v>
      </c>
      <c r="E114" s="5" t="str">
        <f t="shared" si="0"/>
        <v/>
      </c>
    </row>
    <row r="115" spans="1:5" x14ac:dyDescent="0.25">
      <c r="A115" s="10">
        <f>INDEX('Vehicle Log'!B:B, 31)</f>
        <v>0</v>
      </c>
      <c r="B115">
        <f>SUMIFS('Vehicle Log'!G:G,'Vehicle Log'!B:B,$A115)</f>
        <v>0</v>
      </c>
      <c r="C115">
        <f>SUMIFS('Vehicle Log'!E:E,'Vehicle Log'!B:B,$A115)</f>
        <v>0</v>
      </c>
      <c r="D115" s="5">
        <f>SUMIFS('Vehicle Log'!F:F,'Vehicle Log'!B:B,$A115)</f>
        <v>0</v>
      </c>
      <c r="E115" s="5" t="str">
        <f t="shared" si="0"/>
        <v/>
      </c>
    </row>
    <row r="116" spans="1:5" x14ac:dyDescent="0.25">
      <c r="A116" s="10">
        <f>INDEX('Vehicle Log'!B:B, 32)</f>
        <v>0</v>
      </c>
      <c r="B116">
        <f>SUMIFS('Vehicle Log'!G:G,'Vehicle Log'!B:B,$A116)</f>
        <v>0</v>
      </c>
      <c r="C116">
        <f>SUMIFS('Vehicle Log'!E:E,'Vehicle Log'!B:B,$A116)</f>
        <v>0</v>
      </c>
      <c r="D116" s="5">
        <f>SUMIFS('Vehicle Log'!F:F,'Vehicle Log'!B:B,$A116)</f>
        <v>0</v>
      </c>
      <c r="E116" s="5" t="str">
        <f t="shared" si="0"/>
        <v/>
      </c>
    </row>
    <row r="117" spans="1:5" x14ac:dyDescent="0.25">
      <c r="A117" s="10">
        <f>INDEX('Vehicle Log'!B:B, 33)</f>
        <v>0</v>
      </c>
      <c r="B117">
        <f>SUMIFS('Vehicle Log'!G:G,'Vehicle Log'!B:B,$A117)</f>
        <v>0</v>
      </c>
      <c r="C117">
        <f>SUMIFS('Vehicle Log'!E:E,'Vehicle Log'!B:B,$A117)</f>
        <v>0</v>
      </c>
      <c r="D117" s="5">
        <f>SUMIFS('Vehicle Log'!F:F,'Vehicle Log'!B:B,$A117)</f>
        <v>0</v>
      </c>
      <c r="E117" s="5" t="str">
        <f t="shared" si="0"/>
        <v/>
      </c>
    </row>
    <row r="118" spans="1:5" x14ac:dyDescent="0.25">
      <c r="A118" s="10">
        <f>INDEX('Vehicle Log'!B:B, 34)</f>
        <v>0</v>
      </c>
      <c r="B118">
        <f>SUMIFS('Vehicle Log'!G:G,'Vehicle Log'!B:B,$A118)</f>
        <v>0</v>
      </c>
      <c r="C118">
        <f>SUMIFS('Vehicle Log'!E:E,'Vehicle Log'!B:B,$A118)</f>
        <v>0</v>
      </c>
      <c r="D118" s="5">
        <f>SUMIFS('Vehicle Log'!F:F,'Vehicle Log'!B:B,$A118)</f>
        <v>0</v>
      </c>
      <c r="E118" s="5" t="str">
        <f t="shared" si="0"/>
        <v/>
      </c>
    </row>
    <row r="119" spans="1:5" x14ac:dyDescent="0.25">
      <c r="A119" s="10">
        <f>INDEX('Vehicle Log'!B:B, 35)</f>
        <v>0</v>
      </c>
      <c r="B119">
        <f>SUMIFS('Vehicle Log'!G:G,'Vehicle Log'!B:B,$A119)</f>
        <v>0</v>
      </c>
      <c r="C119">
        <f>SUMIFS('Vehicle Log'!E:E,'Vehicle Log'!B:B,$A119)</f>
        <v>0</v>
      </c>
      <c r="D119" s="5">
        <f>SUMIFS('Vehicle Log'!F:F,'Vehicle Log'!B:B,$A119)</f>
        <v>0</v>
      </c>
      <c r="E119" s="5" t="str">
        <f t="shared" si="0"/>
        <v/>
      </c>
    </row>
    <row r="120" spans="1:5" x14ac:dyDescent="0.25">
      <c r="A120" s="10">
        <f>INDEX('Vehicle Log'!B:B, 36)</f>
        <v>0</v>
      </c>
      <c r="B120">
        <f>SUMIFS('Vehicle Log'!G:G,'Vehicle Log'!B:B,$A120)</f>
        <v>0</v>
      </c>
      <c r="C120">
        <f>SUMIFS('Vehicle Log'!E:E,'Vehicle Log'!B:B,$A120)</f>
        <v>0</v>
      </c>
      <c r="D120" s="5">
        <f>SUMIFS('Vehicle Log'!F:F,'Vehicle Log'!B:B,$A120)</f>
        <v>0</v>
      </c>
      <c r="E120" s="5" t="str">
        <f t="shared" si="0"/>
        <v/>
      </c>
    </row>
    <row r="121" spans="1:5" x14ac:dyDescent="0.25">
      <c r="A121" s="10">
        <f>INDEX('Vehicle Log'!B:B, 37)</f>
        <v>0</v>
      </c>
      <c r="B121">
        <f>SUMIFS('Vehicle Log'!G:G,'Vehicle Log'!B:B,$A121)</f>
        <v>0</v>
      </c>
      <c r="C121">
        <f>SUMIFS('Vehicle Log'!E:E,'Vehicle Log'!B:B,$A121)</f>
        <v>0</v>
      </c>
      <c r="D121" s="5">
        <f>SUMIFS('Vehicle Log'!F:F,'Vehicle Log'!B:B,$A121)</f>
        <v>0</v>
      </c>
      <c r="E121" s="5" t="str">
        <f t="shared" si="0"/>
        <v/>
      </c>
    </row>
    <row r="125" spans="1:5" x14ac:dyDescent="0.25">
      <c r="A125" s="4" t="s">
        <v>92</v>
      </c>
      <c r="B125" s="4" t="s">
        <v>48</v>
      </c>
    </row>
    <row r="126" spans="1:5" x14ac:dyDescent="0.25">
      <c r="A126" s="10">
        <f>'Food Monthly (auto)'!A2</f>
        <v>45659</v>
      </c>
      <c r="B126" s="5">
        <f>'Food Monthly (auto)'!G2</f>
        <v>0</v>
      </c>
    </row>
    <row r="127" spans="1:5" x14ac:dyDescent="0.25">
      <c r="A127" s="10">
        <f>'Food Monthly (auto)'!A3</f>
        <v>45662</v>
      </c>
      <c r="B127" s="5">
        <f>'Food Monthly (auto)'!G3</f>
        <v>0</v>
      </c>
    </row>
    <row r="128" spans="1:5" x14ac:dyDescent="0.25">
      <c r="A128" s="10">
        <f>'Food Monthly (auto)'!A4</f>
        <v>45669</v>
      </c>
      <c r="B128" s="5">
        <f>'Food Monthly (auto)'!G4</f>
        <v>0</v>
      </c>
    </row>
    <row r="129" spans="1:2" x14ac:dyDescent="0.25">
      <c r="A129" s="10">
        <f>'Food Monthly (auto)'!A5</f>
        <v>45673</v>
      </c>
      <c r="B129" s="5">
        <f>'Food Monthly (auto)'!G5</f>
        <v>0</v>
      </c>
    </row>
    <row r="130" spans="1:2" x14ac:dyDescent="0.25">
      <c r="A130" s="10">
        <f>'Food Monthly (auto)'!A6</f>
        <v>45678</v>
      </c>
      <c r="B130" s="5">
        <f>'Food Monthly (auto)'!G6</f>
        <v>0</v>
      </c>
    </row>
    <row r="131" spans="1:2" x14ac:dyDescent="0.25">
      <c r="A131" s="10">
        <f>'Food Monthly (auto)'!A7</f>
        <v>45679</v>
      </c>
      <c r="B131" s="5">
        <f>'Food Monthly (auto)'!G7</f>
        <v>0</v>
      </c>
    </row>
    <row r="132" spans="1:2" x14ac:dyDescent="0.25">
      <c r="A132" s="10">
        <f>'Food Monthly (auto)'!A8</f>
        <v>45682</v>
      </c>
      <c r="B132" s="5">
        <f>'Food Monthly (auto)'!G8</f>
        <v>0</v>
      </c>
    </row>
    <row r="133" spans="1:2" x14ac:dyDescent="0.25">
      <c r="A133" s="10">
        <f>'Food Monthly (auto)'!A9</f>
        <v>45682</v>
      </c>
      <c r="B133" s="5">
        <f>'Food Monthly (auto)'!G9</f>
        <v>0</v>
      </c>
    </row>
    <row r="134" spans="1:2" x14ac:dyDescent="0.25">
      <c r="A134" s="10">
        <f>'Food Monthly (auto)'!A10</f>
        <v>45690</v>
      </c>
      <c r="B134" s="5">
        <f>'Food Monthly (auto)'!G10</f>
        <v>0</v>
      </c>
    </row>
    <row r="135" spans="1:2" x14ac:dyDescent="0.25">
      <c r="A135" s="10">
        <f>'Food Monthly (auto)'!A11</f>
        <v>45691</v>
      </c>
      <c r="B135" s="5">
        <f>'Food Monthly (auto)'!G11</f>
        <v>0</v>
      </c>
    </row>
    <row r="136" spans="1:2" x14ac:dyDescent="0.25">
      <c r="A136" s="10">
        <f>'Food Monthly (auto)'!A12</f>
        <v>45718</v>
      </c>
      <c r="B136" s="5">
        <f>'Food Monthly (auto)'!G12</f>
        <v>0</v>
      </c>
    </row>
    <row r="137" spans="1:2" x14ac:dyDescent="0.25">
      <c r="A137" s="10">
        <f>'Food Monthly (auto)'!A13</f>
        <v>45718</v>
      </c>
      <c r="B137" s="5">
        <f>'Food Monthly (auto)'!G13</f>
        <v>0</v>
      </c>
    </row>
    <row r="138" spans="1:2" x14ac:dyDescent="0.25">
      <c r="A138" s="10">
        <f>'Food Monthly (auto)'!A14</f>
        <v>45728</v>
      </c>
      <c r="B138" s="5">
        <f>'Food Monthly (auto)'!G14</f>
        <v>0</v>
      </c>
    </row>
    <row r="139" spans="1:2" x14ac:dyDescent="0.25">
      <c r="A139" s="10">
        <f>'Food Monthly (auto)'!A15</f>
        <v>45728</v>
      </c>
      <c r="B139" s="5">
        <f>'Food Monthly (auto)'!G15</f>
        <v>0</v>
      </c>
    </row>
    <row r="140" spans="1:2" x14ac:dyDescent="0.25">
      <c r="A140" s="10">
        <f>'Food Monthly (auto)'!A16</f>
        <v>45732</v>
      </c>
      <c r="B140" s="5">
        <f>'Food Monthly (auto)'!G16</f>
        <v>0</v>
      </c>
    </row>
    <row r="141" spans="1:2" x14ac:dyDescent="0.25">
      <c r="A141" s="10">
        <f>'Food Monthly (auto)'!A17</f>
        <v>45739</v>
      </c>
      <c r="B141" s="5">
        <f>'Food Monthly (auto)'!G17</f>
        <v>0</v>
      </c>
    </row>
    <row r="142" spans="1:2" x14ac:dyDescent="0.25">
      <c r="A142" s="10">
        <f>'Food Monthly (auto)'!A18</f>
        <v>45752</v>
      </c>
      <c r="B142" s="5">
        <f>'Food Monthly (auto)'!G18</f>
        <v>0</v>
      </c>
    </row>
    <row r="143" spans="1:2" x14ac:dyDescent="0.25">
      <c r="A143" s="10">
        <f>'Food Monthly (auto)'!A19</f>
        <v>45760</v>
      </c>
      <c r="B143" s="5">
        <f>'Food Monthly (auto)'!G19</f>
        <v>0</v>
      </c>
    </row>
    <row r="144" spans="1:2" x14ac:dyDescent="0.25">
      <c r="A144" s="10">
        <f>'Food Monthly (auto)'!A20</f>
        <v>45761</v>
      </c>
      <c r="B144" s="5">
        <f>'Food Monthly (auto)'!G20</f>
        <v>0</v>
      </c>
    </row>
    <row r="145" spans="1:2" x14ac:dyDescent="0.25">
      <c r="A145" s="10">
        <f>'Food Monthly (auto)'!A21</f>
        <v>45762</v>
      </c>
      <c r="B145" s="5">
        <f>'Food Monthly (auto)'!G21</f>
        <v>0</v>
      </c>
    </row>
    <row r="146" spans="1:2" x14ac:dyDescent="0.25">
      <c r="A146" s="10">
        <f>'Food Monthly (auto)'!A22</f>
        <v>45766</v>
      </c>
      <c r="B146" s="5">
        <f>'Food Monthly (auto)'!G22</f>
        <v>0</v>
      </c>
    </row>
    <row r="147" spans="1:2" x14ac:dyDescent="0.25">
      <c r="A147" s="10">
        <f>'Food Monthly (auto)'!A23</f>
        <v>45767</v>
      </c>
      <c r="B147" s="5">
        <f>'Food Monthly (auto)'!G23</f>
        <v>0</v>
      </c>
    </row>
    <row r="148" spans="1:2" x14ac:dyDescent="0.25">
      <c r="A148" s="10">
        <f>'Food Monthly (auto)'!A24</f>
        <v>45773</v>
      </c>
      <c r="B148" s="5">
        <f>'Food Monthly (auto)'!G24</f>
        <v>0</v>
      </c>
    </row>
    <row r="149" spans="1:2" x14ac:dyDescent="0.25">
      <c r="A149" s="10">
        <f>'Food Monthly (auto)'!A25</f>
        <v>45778</v>
      </c>
      <c r="B149" s="5">
        <f>'Food Monthly (auto)'!G25</f>
        <v>0</v>
      </c>
    </row>
    <row r="150" spans="1:2" x14ac:dyDescent="0.25">
      <c r="A150" s="10">
        <f>'Food Monthly (auto)'!A26</f>
        <v>45783</v>
      </c>
      <c r="B150" s="5">
        <f>'Food Monthly (auto)'!G26</f>
        <v>0</v>
      </c>
    </row>
    <row r="151" spans="1:2" x14ac:dyDescent="0.25">
      <c r="A151" s="10">
        <f>'Food Monthly (auto)'!A27</f>
        <v>45787</v>
      </c>
      <c r="B151" s="5">
        <f>'Food Monthly (auto)'!G27</f>
        <v>0</v>
      </c>
    </row>
    <row r="152" spans="1:2" x14ac:dyDescent="0.25">
      <c r="A152" s="10">
        <f>'Food Monthly (auto)'!A28</f>
        <v>45788</v>
      </c>
      <c r="B152" s="5">
        <f>'Food Monthly (auto)'!G28</f>
        <v>0</v>
      </c>
    </row>
    <row r="153" spans="1:2" x14ac:dyDescent="0.25">
      <c r="A153" s="10">
        <f>'Food Monthly (auto)'!A29</f>
        <v>45799</v>
      </c>
      <c r="B153" s="5">
        <f>'Food Monthly (auto)'!G29</f>
        <v>0</v>
      </c>
    </row>
    <row r="154" spans="1:2" x14ac:dyDescent="0.25">
      <c r="A154" s="10">
        <f>'Food Monthly (auto)'!A30</f>
        <v>45802</v>
      </c>
      <c r="B154" s="5">
        <f>'Food Monthly (auto)'!G30</f>
        <v>0</v>
      </c>
    </row>
    <row r="155" spans="1:2" x14ac:dyDescent="0.25">
      <c r="A155" s="10">
        <f>'Food Monthly (auto)'!A31</f>
        <v>45802</v>
      </c>
      <c r="B155" s="5">
        <f>'Food Monthly (auto)'!G31</f>
        <v>0</v>
      </c>
    </row>
    <row r="156" spans="1:2" x14ac:dyDescent="0.25">
      <c r="A156" s="10">
        <f>'Food Monthly (auto)'!A32</f>
        <v>45807</v>
      </c>
      <c r="B156" s="5">
        <f>'Food Monthly (auto)'!G32</f>
        <v>0</v>
      </c>
    </row>
    <row r="157" spans="1:2" x14ac:dyDescent="0.25">
      <c r="A157" s="10">
        <f>'Food Monthly (auto)'!A33</f>
        <v>45815</v>
      </c>
      <c r="B157" s="5">
        <f>'Food Monthly (auto)'!G33</f>
        <v>0</v>
      </c>
    </row>
    <row r="158" spans="1:2" x14ac:dyDescent="0.25">
      <c r="A158" s="10">
        <f>'Food Monthly (auto)'!A34</f>
        <v>45815</v>
      </c>
      <c r="B158" s="5">
        <f>'Food Monthly (auto)'!G34</f>
        <v>0</v>
      </c>
    </row>
    <row r="159" spans="1:2" x14ac:dyDescent="0.25">
      <c r="A159" s="10">
        <f>'Food Monthly (auto)'!A35</f>
        <v>45825</v>
      </c>
      <c r="B159" s="5">
        <f>'Food Monthly (auto)'!G35</f>
        <v>0</v>
      </c>
    </row>
    <row r="160" spans="1:2" x14ac:dyDescent="0.25">
      <c r="A160" s="10">
        <f>'Food Monthly (auto)'!A36</f>
        <v>45834</v>
      </c>
      <c r="B160" s="5">
        <f>'Food Monthly (auto)'!G36</f>
        <v>0</v>
      </c>
    </row>
    <row r="161" spans="1:2" x14ac:dyDescent="0.25">
      <c r="A161" s="10">
        <f>'Food Monthly (auto)'!A37</f>
        <v>45841</v>
      </c>
      <c r="B161" s="5">
        <f>'Food Monthly (auto)'!G37</f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Receipt</vt:lpstr>
      <vt:lpstr>Utilities (Monthly)</vt:lpstr>
      <vt:lpstr>Vehicle Log</vt:lpstr>
      <vt:lpstr>Food Monthly (auto)</vt:lpstr>
      <vt:lpstr>Waste Estimator</vt:lpstr>
      <vt:lpstr>Garden Cost Mini</vt:lpstr>
      <vt:lpstr>Catalog (auto)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Kevin Bolland</cp:lastModifiedBy>
  <dcterms:created xsi:type="dcterms:W3CDTF">2025-10-15T19:06:35Z</dcterms:created>
  <dcterms:modified xsi:type="dcterms:W3CDTF">2025-11-22T23:11:06Z</dcterms:modified>
</cp:coreProperties>
</file>